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20730" windowHeight="11760" activeTab="0"/>
  </bookViews>
  <sheets>
    <sheet name="Plan1" sheetId="1" r:id="rId1"/>
    <sheet name="Plan2" sheetId="2" r:id="rId2"/>
    <sheet name="Plan3" sheetId="3" r:id="rId3"/>
  </sheets>
  <definedNames/>
  <calcPr calcId="144525"/>
</workbook>
</file>

<file path=xl/sharedStrings.xml><?xml version="1.0" encoding="utf-8"?>
<sst xmlns="http://schemas.openxmlformats.org/spreadsheetml/2006/main" count="43" uniqueCount="39">
  <si>
    <t>ESTADO DE RONDONIA</t>
  </si>
  <si>
    <t>PREFEITURA MUNICIPAL DE NOVO HORIZONTE DO OESTE</t>
  </si>
  <si>
    <t>META FISCAL – RESULTADO PRIMARIO-I</t>
  </si>
  <si>
    <t>ESPECIFICAÇÃO</t>
  </si>
  <si>
    <t>RECEITAS CORRENTES (I)</t>
  </si>
  <si>
    <t>RECEITA TRIBUTÁRIA</t>
  </si>
  <si>
    <t xml:space="preserve">RECEITA DE CONTRIBUIÇÕES </t>
  </si>
  <si>
    <t>RECEITA PATRIMONIAIS</t>
  </si>
  <si>
    <t>APLICAÇÕES FINANCEIRA (II)</t>
  </si>
  <si>
    <t>OUTAS RECEITAS PATRONAIS</t>
  </si>
  <si>
    <t>TRANSFERENCIAS CORRENTES</t>
  </si>
  <si>
    <t>TOTAL DE RECEITAS CORRENTES (III)=(I-II)</t>
  </si>
  <si>
    <t>RECEITA      DE CAPITAL (IV)</t>
  </si>
  <si>
    <t>OPERAÇÕES DE CREDITO (V)</t>
  </si>
  <si>
    <t>AMORTIZAÇÃO DE EMPRESTIMOS (IV)</t>
  </si>
  <si>
    <t>ALIENAÇÃO DE ATIVOS (VII)</t>
  </si>
  <si>
    <t>TRANSFERENCIAS DE CAPITAL</t>
  </si>
  <si>
    <t>OUTRAS RECEITAS DE CAPITAL</t>
  </si>
  <si>
    <t>RECEITAS INTRA-ORÇAMENTAIA</t>
  </si>
  <si>
    <t>RECEITAS FISCAIS DE CAPITAL (VIII)=(IV-V-VI-VII)</t>
  </si>
  <si>
    <t xml:space="preserve">CONTA RETIFICADORA </t>
  </si>
  <si>
    <t>META FISCAL – RESULTADO PRIMARIO-II</t>
  </si>
  <si>
    <t>DESPESAS CORRENTES ( X )</t>
  </si>
  <si>
    <t>PESSOAL E ENCARGOS SOCIAIS</t>
  </si>
  <si>
    <t>JUROS E ENCARGOS DA DÍVIDA ( XI )</t>
  </si>
  <si>
    <t>OUTRAS DESPESAS CORRENTES</t>
  </si>
  <si>
    <t>SUPERÁVIT</t>
  </si>
  <si>
    <t>DESPESAS FISCAIS CORRENTES ( XII ) = ( X-XI )</t>
  </si>
  <si>
    <t>DESPESAS DE CAPITAL ( XIII )</t>
  </si>
  <si>
    <t>INVESTIMENTOS</t>
  </si>
  <si>
    <t>INVERSÕES FINANCEIRAS</t>
  </si>
  <si>
    <t>AMORTIZAÇÃO DA DÍVIDA ( XIV )</t>
  </si>
  <si>
    <t>DESPESAS PRIMARIA DE CAPITAL (XV) = (XIII-XIV)</t>
  </si>
  <si>
    <t>RESERVA DO RPPS ( XVI)</t>
  </si>
  <si>
    <t>DESPESAS PRIMÁRIAS (XVII) = (XII+XV+XIV+XVI)</t>
  </si>
  <si>
    <t>RESULTADO PRIMARIO (XII-XVII)</t>
  </si>
  <si>
    <t>RECEITAS PRIMARIAS (X) = (III+VIII-IX)</t>
  </si>
  <si>
    <t>LEI DE DIRETRIZES ORÇAMENTARIA 2018</t>
  </si>
  <si>
    <t>OUTRAS  RECEITAS CORRENTES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</si>
</sst>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FF00F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left"/>
    </xf>
    <xf numFmtId="4" fontId="11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horizontal="left"/>
    </xf>
    <xf numFmtId="4" fontId="12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" fontId="4" fillId="0" borderId="1" xfId="0" applyNumberFormat="1" applyFont="1" applyBorder="1" applyAlignment="1">
      <alignment vertical="top"/>
    </xf>
    <xf numFmtId="4" fontId="0" fillId="0" borderId="0" xfId="0" applyNumberFormat="1"/>
    <xf numFmtId="0" fontId="6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247650</xdr:rowOff>
    </xdr:from>
    <xdr:to>
      <xdr:col>0</xdr:col>
      <xdr:colOff>1543050</xdr:colOff>
      <xdr:row>4</xdr:row>
      <xdr:rowOff>114300</xdr:rowOff>
    </xdr:to>
    <xdr:pic>
      <xdr:nvPicPr>
        <xdr:cNvPr id="1026" name="Picture 2" descr="Cópia de 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409575"/>
          <a:ext cx="9906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342900</xdr:colOff>
      <xdr:row>30</xdr:row>
      <xdr:rowOff>66675</xdr:rowOff>
    </xdr:from>
    <xdr:to>
      <xdr:col>0</xdr:col>
      <xdr:colOff>1638300</xdr:colOff>
      <xdr:row>33</xdr:row>
      <xdr:rowOff>95250</xdr:rowOff>
    </xdr:to>
    <xdr:pic>
      <xdr:nvPicPr>
        <xdr:cNvPr id="1025" name="Picture 1" descr="Cópia de 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" y="6181725"/>
          <a:ext cx="129540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 topLeftCell="A37">
      <selection activeCell="D21" sqref="D21"/>
    </sheetView>
  </sheetViews>
  <sheetFormatPr defaultColWidth="9.140625" defaultRowHeight="15"/>
  <cols>
    <col min="1" max="1" width="43.421875" style="0" customWidth="1"/>
    <col min="2" max="2" width="15.8515625" style="0" customWidth="1"/>
    <col min="3" max="3" width="13.7109375" style="0" customWidth="1"/>
    <col min="4" max="4" width="15.421875" style="0" customWidth="1"/>
    <col min="5" max="5" width="13.57421875" style="0" customWidth="1"/>
    <col min="6" max="6" width="14.28125" style="0" customWidth="1"/>
    <col min="7" max="7" width="15.421875" style="0" customWidth="1"/>
    <col min="9" max="9" width="12.421875" style="0" bestFit="1" customWidth="1"/>
    <col min="10" max="10" width="13.57421875" style="0" bestFit="1" customWidth="1"/>
  </cols>
  <sheetData>
    <row r="1" spans="1:7" ht="12.75" customHeight="1">
      <c r="A1" s="31" t="s">
        <v>0</v>
      </c>
      <c r="B1" s="31"/>
      <c r="C1" s="31"/>
      <c r="D1" s="31"/>
      <c r="E1" s="31"/>
      <c r="F1" s="31"/>
      <c r="G1" s="31"/>
    </row>
    <row r="2" spans="1:7" ht="22.5" customHeight="1">
      <c r="A2" s="31" t="s">
        <v>1</v>
      </c>
      <c r="B2" s="31"/>
      <c r="C2" s="31"/>
      <c r="D2" s="31"/>
      <c r="E2" s="31"/>
      <c r="F2" s="31"/>
      <c r="G2" s="31"/>
    </row>
    <row r="3" spans="1:7" ht="16.5" customHeight="1">
      <c r="A3" s="31" t="s">
        <v>37</v>
      </c>
      <c r="B3" s="31"/>
      <c r="C3" s="31"/>
      <c r="D3" s="31"/>
      <c r="E3" s="31"/>
      <c r="F3" s="31"/>
      <c r="G3" s="31"/>
    </row>
    <row r="4" spans="1:7" ht="21" customHeight="1">
      <c r="A4" s="32" t="s">
        <v>2</v>
      </c>
      <c r="B4" s="32"/>
      <c r="C4" s="32"/>
      <c r="D4" s="32"/>
      <c r="E4" s="32"/>
      <c r="F4" s="32"/>
      <c r="G4" s="32"/>
    </row>
    <row r="5" spans="1:7" ht="15.75" thickBot="1">
      <c r="A5" s="9"/>
      <c r="B5" s="10"/>
      <c r="C5" s="10"/>
      <c r="D5" s="10"/>
      <c r="E5" s="10"/>
      <c r="F5" s="10"/>
      <c r="G5" s="10"/>
    </row>
    <row r="6" spans="1:7" ht="15.75" thickBot="1">
      <c r="A6" s="20" t="s">
        <v>3</v>
      </c>
      <c r="B6" s="25">
        <v>2015</v>
      </c>
      <c r="C6" s="21">
        <v>2016</v>
      </c>
      <c r="D6" s="21">
        <v>2017</v>
      </c>
      <c r="E6" s="21">
        <v>2018</v>
      </c>
      <c r="F6" s="21">
        <v>2019</v>
      </c>
      <c r="G6" s="22">
        <v>2020</v>
      </c>
    </row>
    <row r="7" spans="1:7" ht="15.75" thickBot="1">
      <c r="A7" s="11" t="s">
        <v>4</v>
      </c>
      <c r="B7" s="23">
        <v>17101077.79</v>
      </c>
      <c r="C7" s="23">
        <f>C8+C9+C10+C13</f>
        <v>19576098.83</v>
      </c>
      <c r="D7" s="12">
        <f>D8+D9+D10+D13</f>
        <v>23777627.76</v>
      </c>
      <c r="E7" s="12">
        <f>E8+E9+E10+E13</f>
        <v>21599999.99732</v>
      </c>
      <c r="F7" s="12">
        <f aca="true" t="shared" si="0" ref="F7:F22">E7+D7/100*3.3</f>
        <v>22384661.7134</v>
      </c>
      <c r="G7" s="12">
        <f aca="true" t="shared" si="1" ref="G7:G14">F7+E7/100*3.3</f>
        <v>23097461.71331156</v>
      </c>
    </row>
    <row r="8" spans="1:7" ht="15.75" thickBot="1">
      <c r="A8" s="13" t="s">
        <v>5</v>
      </c>
      <c r="B8" s="14">
        <v>573531.03</v>
      </c>
      <c r="C8" s="14">
        <v>856447.32</v>
      </c>
      <c r="D8" s="12">
        <v>676013.14</v>
      </c>
      <c r="E8" s="12">
        <v>670000</v>
      </c>
      <c r="F8" s="12">
        <f t="shared" si="0"/>
        <v>692308.43362</v>
      </c>
      <c r="G8" s="12">
        <f t="shared" si="1"/>
        <v>714418.43362</v>
      </c>
    </row>
    <row r="9" spans="1:7" ht="15.75" thickBot="1">
      <c r="A9" s="13" t="s">
        <v>6</v>
      </c>
      <c r="B9" s="14">
        <v>454353.28</v>
      </c>
      <c r="C9" s="14">
        <v>1627994.88</v>
      </c>
      <c r="D9" s="12">
        <v>500010.76</v>
      </c>
      <c r="E9" s="12">
        <f aca="true" t="shared" si="2" ref="D9:E23">D9+C9/100*3.3</f>
        <v>553734.59104</v>
      </c>
      <c r="F9" s="12">
        <f t="shared" si="0"/>
        <v>570234.94612</v>
      </c>
      <c r="G9" s="12">
        <f t="shared" si="1"/>
        <v>588508.1876243199</v>
      </c>
    </row>
    <row r="10" spans="1:7" ht="15.75" thickBot="1">
      <c r="A10" s="13" t="s">
        <v>7</v>
      </c>
      <c r="B10" s="14">
        <v>188599.22</v>
      </c>
      <c r="C10" s="14">
        <v>1511797.16</v>
      </c>
      <c r="D10" s="12">
        <v>254532.92</v>
      </c>
      <c r="E10" s="12">
        <f t="shared" si="2"/>
        <v>304422.22628</v>
      </c>
      <c r="F10" s="12">
        <f t="shared" si="0"/>
        <v>312821.81264</v>
      </c>
      <c r="G10" s="12">
        <f t="shared" si="1"/>
        <v>322867.74610724003</v>
      </c>
    </row>
    <row r="11" spans="1:7" ht="15.75" thickBot="1">
      <c r="A11" s="13" t="s">
        <v>8</v>
      </c>
      <c r="B11" s="15">
        <v>0</v>
      </c>
      <c r="C11" s="15">
        <v>0</v>
      </c>
      <c r="D11" s="12">
        <f t="shared" si="2"/>
        <v>0</v>
      </c>
      <c r="E11" s="12">
        <f t="shared" si="2"/>
        <v>0</v>
      </c>
      <c r="F11" s="12">
        <f t="shared" si="0"/>
        <v>0</v>
      </c>
      <c r="G11" s="12">
        <f t="shared" si="1"/>
        <v>0</v>
      </c>
    </row>
    <row r="12" spans="1:7" ht="15.75" thickBot="1">
      <c r="A12" s="13" t="s">
        <v>9</v>
      </c>
      <c r="B12" s="15">
        <v>0</v>
      </c>
      <c r="C12" s="15">
        <v>0</v>
      </c>
      <c r="D12" s="12">
        <f t="shared" si="2"/>
        <v>0</v>
      </c>
      <c r="E12" s="12">
        <f t="shared" si="2"/>
        <v>0</v>
      </c>
      <c r="F12" s="12">
        <f t="shared" si="0"/>
        <v>0</v>
      </c>
      <c r="G12" s="12">
        <f t="shared" si="1"/>
        <v>0</v>
      </c>
    </row>
    <row r="13" spans="1:7" ht="15.75" thickBot="1">
      <c r="A13" s="13" t="s">
        <v>10</v>
      </c>
      <c r="B13" s="14">
        <v>15579859.47</v>
      </c>
      <c r="C13" s="14">
        <v>15579859.47</v>
      </c>
      <c r="D13" s="12">
        <v>22347070.94</v>
      </c>
      <c r="E13" s="12">
        <v>20071843.18</v>
      </c>
      <c r="F13" s="12">
        <v>20000000</v>
      </c>
      <c r="G13" s="12">
        <f t="shared" si="1"/>
        <v>20662370.82494</v>
      </c>
    </row>
    <row r="14" spans="1:7" ht="15.75" thickBot="1">
      <c r="A14" s="13" t="s">
        <v>38</v>
      </c>
      <c r="B14" s="16"/>
      <c r="C14" s="14">
        <v>61460.57</v>
      </c>
      <c r="D14" s="12">
        <v>49000</v>
      </c>
      <c r="E14" s="12">
        <f t="shared" si="2"/>
        <v>51028.19881</v>
      </c>
      <c r="F14" s="12">
        <f t="shared" si="0"/>
        <v>52645.19881</v>
      </c>
      <c r="G14" s="12">
        <f t="shared" si="1"/>
        <v>54329.12937073</v>
      </c>
    </row>
    <row r="15" spans="1:10" ht="15.75" thickBot="1">
      <c r="A15" s="11" t="s">
        <v>11</v>
      </c>
      <c r="B15" s="17">
        <f aca="true" t="shared" si="3" ref="B15">B7-B11</f>
        <v>17101077.79</v>
      </c>
      <c r="C15" s="17">
        <f>C8+C7</f>
        <v>20432546.15</v>
      </c>
      <c r="D15" s="17">
        <f>D8+D7</f>
        <v>24453640.900000002</v>
      </c>
      <c r="E15" s="17">
        <f aca="true" t="shared" si="4" ref="C15:G15">E7-E11</f>
        <v>21599999.99732</v>
      </c>
      <c r="F15" s="17">
        <f t="shared" si="4"/>
        <v>22384661.7134</v>
      </c>
      <c r="G15" s="17">
        <f t="shared" si="4"/>
        <v>23097461.71331156</v>
      </c>
      <c r="J15" s="24"/>
    </row>
    <row r="16" spans="1:10" ht="15.75" thickBot="1">
      <c r="A16" s="11"/>
      <c r="B16" s="15"/>
      <c r="C16" s="15"/>
      <c r="D16" s="12">
        <f t="shared" si="2"/>
        <v>0</v>
      </c>
      <c r="E16" s="12">
        <f t="shared" si="2"/>
        <v>0</v>
      </c>
      <c r="F16" s="12">
        <f t="shared" si="0"/>
        <v>0</v>
      </c>
      <c r="G16" s="12">
        <f aca="true" t="shared" si="5" ref="G16:G24">F16+E16/100*3.3</f>
        <v>0</v>
      </c>
      <c r="J16" s="24"/>
    </row>
    <row r="17" spans="1:7" ht="15.75" thickBot="1">
      <c r="A17" s="11" t="s">
        <v>12</v>
      </c>
      <c r="B17" s="17">
        <v>0</v>
      </c>
      <c r="C17" s="17">
        <v>0</v>
      </c>
      <c r="D17" s="12">
        <v>100000</v>
      </c>
      <c r="E17" s="12">
        <f t="shared" si="2"/>
        <v>100000</v>
      </c>
      <c r="F17" s="12">
        <f t="shared" si="0"/>
        <v>103300</v>
      </c>
      <c r="G17" s="12">
        <f t="shared" si="5"/>
        <v>106600</v>
      </c>
    </row>
    <row r="18" spans="1:7" ht="15.75" thickBot="1">
      <c r="A18" s="13" t="s">
        <v>13</v>
      </c>
      <c r="B18" s="15">
        <v>0</v>
      </c>
      <c r="C18" s="15">
        <v>0</v>
      </c>
      <c r="D18" s="12">
        <f t="shared" si="2"/>
        <v>0</v>
      </c>
      <c r="E18" s="12">
        <f t="shared" si="2"/>
        <v>0</v>
      </c>
      <c r="F18" s="12">
        <f t="shared" si="0"/>
        <v>0</v>
      </c>
      <c r="G18" s="12">
        <f t="shared" si="5"/>
        <v>0</v>
      </c>
    </row>
    <row r="19" spans="1:7" ht="15.75" thickBot="1">
      <c r="A19" s="13" t="s">
        <v>14</v>
      </c>
      <c r="B19" s="15">
        <v>0</v>
      </c>
      <c r="C19" s="15">
        <v>0</v>
      </c>
      <c r="D19" s="12">
        <f t="shared" si="2"/>
        <v>0</v>
      </c>
      <c r="E19" s="12">
        <f t="shared" si="2"/>
        <v>0</v>
      </c>
      <c r="F19" s="12">
        <f t="shared" si="0"/>
        <v>0</v>
      </c>
      <c r="G19" s="12">
        <f t="shared" si="5"/>
        <v>0</v>
      </c>
    </row>
    <row r="20" spans="1:7" ht="15.75" thickBot="1">
      <c r="A20" s="13" t="s">
        <v>15</v>
      </c>
      <c r="B20" s="15">
        <v>0</v>
      </c>
      <c r="C20" s="15">
        <v>0</v>
      </c>
      <c r="D20" s="12">
        <f t="shared" si="2"/>
        <v>0</v>
      </c>
      <c r="E20" s="12">
        <f t="shared" si="2"/>
        <v>0</v>
      </c>
      <c r="F20" s="12">
        <f t="shared" si="0"/>
        <v>0</v>
      </c>
      <c r="G20" s="12">
        <f t="shared" si="5"/>
        <v>0</v>
      </c>
    </row>
    <row r="21" spans="1:7" ht="15.75" thickBot="1">
      <c r="A21" s="13" t="s">
        <v>16</v>
      </c>
      <c r="B21" s="14">
        <v>473167.61</v>
      </c>
      <c r="C21" s="14">
        <v>3511386.22</v>
      </c>
      <c r="D21" s="12">
        <v>100000</v>
      </c>
      <c r="E21" s="12">
        <f>D21*103%</f>
        <v>103000</v>
      </c>
      <c r="F21" s="12">
        <f>E21+D21/100*1</f>
        <v>104000</v>
      </c>
      <c r="G21" s="12">
        <f>F21+E21/100*1</f>
        <v>105030</v>
      </c>
    </row>
    <row r="22" spans="1:7" ht="15.75" thickBot="1">
      <c r="A22" s="13" t="s">
        <v>17</v>
      </c>
      <c r="B22" s="15">
        <v>0</v>
      </c>
      <c r="C22" s="15">
        <v>0</v>
      </c>
      <c r="D22" s="12">
        <f t="shared" si="2"/>
        <v>0</v>
      </c>
      <c r="E22" s="12">
        <f t="shared" si="2"/>
        <v>0</v>
      </c>
      <c r="F22" s="12">
        <f t="shared" si="0"/>
        <v>0</v>
      </c>
      <c r="G22" s="12">
        <f t="shared" si="5"/>
        <v>0</v>
      </c>
    </row>
    <row r="23" spans="1:7" ht="15.75" thickBot="1">
      <c r="A23" s="13" t="s">
        <v>18</v>
      </c>
      <c r="B23" s="14">
        <v>393477.39</v>
      </c>
      <c r="C23" s="14">
        <v>925726.16</v>
      </c>
      <c r="D23" s="12">
        <v>400000</v>
      </c>
      <c r="E23" s="12">
        <f t="shared" si="2"/>
        <v>430548.96328</v>
      </c>
      <c r="F23" s="12">
        <f aca="true" t="shared" si="6" ref="F23:F24">E23+D23/100*3.3</f>
        <v>443748.96328</v>
      </c>
      <c r="G23" s="12">
        <f t="shared" si="5"/>
        <v>457957.07906824</v>
      </c>
    </row>
    <row r="24" spans="1:7" ht="15.75" thickBot="1">
      <c r="A24" s="13" t="s">
        <v>19</v>
      </c>
      <c r="B24" s="17">
        <f>B23+B22+B21+B20+B19+B18+B17</f>
        <v>866645</v>
      </c>
      <c r="C24" s="17">
        <f>C23+C22+C21+C20+C19+C18+C17</f>
        <v>4437112.38</v>
      </c>
      <c r="D24" s="12">
        <f>D17+D18+D19+D20+D21+D22+D23</f>
        <v>600000</v>
      </c>
      <c r="E24" s="12">
        <f>E17+E18+E19+E20+E21+E22+E23</f>
        <v>633548.96328</v>
      </c>
      <c r="F24" s="12">
        <f t="shared" si="6"/>
        <v>653348.96328</v>
      </c>
      <c r="G24" s="12">
        <f t="shared" si="5"/>
        <v>674256.07906824</v>
      </c>
    </row>
    <row r="25" spans="1:7" ht="15.75" thickBot="1">
      <c r="A25" s="13" t="s">
        <v>20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ht="15.75" thickBot="1">
      <c r="A26" s="11" t="s">
        <v>36</v>
      </c>
      <c r="B26" s="17">
        <f aca="true" t="shared" si="7" ref="B26">B15+B24+B25</f>
        <v>17967722.79</v>
      </c>
      <c r="C26" s="17">
        <f aca="true" t="shared" si="8" ref="C26:G26">C15+C24+C25</f>
        <v>24869658.529999997</v>
      </c>
      <c r="D26" s="17">
        <f t="shared" si="8"/>
        <v>25053640.900000002</v>
      </c>
      <c r="E26" s="17">
        <f t="shared" si="8"/>
        <v>22233548.9606</v>
      </c>
      <c r="F26" s="17">
        <f t="shared" si="8"/>
        <v>23038010.67668</v>
      </c>
      <c r="G26" s="17">
        <f t="shared" si="8"/>
        <v>23771717.7923798</v>
      </c>
    </row>
    <row r="27" spans="1:7" ht="15.75">
      <c r="A27" s="1"/>
      <c r="B27" s="8"/>
      <c r="C27" s="8"/>
      <c r="D27" s="8"/>
      <c r="E27" s="8"/>
      <c r="F27" s="8"/>
      <c r="G27" s="8"/>
    </row>
    <row r="28" spans="1:7" ht="15.75">
      <c r="A28" s="1"/>
      <c r="B28" s="8"/>
      <c r="C28" s="8"/>
      <c r="D28" s="8"/>
      <c r="E28" s="8"/>
      <c r="F28" s="8"/>
      <c r="G28" s="8"/>
    </row>
    <row r="29" spans="1:7" ht="15.75">
      <c r="A29" s="2"/>
      <c r="B29" s="8"/>
      <c r="C29" s="8"/>
      <c r="D29" s="8"/>
      <c r="E29" s="8"/>
      <c r="F29" s="8"/>
      <c r="G29" s="8"/>
    </row>
    <row r="30" spans="1:7" ht="15">
      <c r="A30" s="8"/>
      <c r="B30" s="8"/>
      <c r="C30" s="8"/>
      <c r="D30" s="8"/>
      <c r="E30" s="8"/>
      <c r="F30" s="8"/>
      <c r="G30" s="8"/>
    </row>
    <row r="31" spans="1:7" ht="15.75">
      <c r="A31" s="2"/>
      <c r="B31" s="8"/>
      <c r="C31" s="8"/>
      <c r="D31" s="8"/>
      <c r="E31" s="8"/>
      <c r="F31" s="8"/>
      <c r="G31" s="8"/>
    </row>
    <row r="32" spans="1:7" ht="15" customHeight="1">
      <c r="A32" s="31" t="s">
        <v>0</v>
      </c>
      <c r="B32" s="31"/>
      <c r="C32" s="31"/>
      <c r="D32" s="31"/>
      <c r="E32" s="31"/>
      <c r="F32" s="31"/>
      <c r="G32" s="31"/>
    </row>
    <row r="33" spans="1:7" ht="23.25" customHeight="1">
      <c r="A33" s="31" t="s">
        <v>1</v>
      </c>
      <c r="B33" s="31"/>
      <c r="C33" s="31"/>
      <c r="D33" s="31"/>
      <c r="E33" s="31"/>
      <c r="F33" s="31"/>
      <c r="G33" s="31"/>
    </row>
    <row r="34" spans="1:7" ht="18" customHeight="1">
      <c r="A34" s="31" t="s">
        <v>37</v>
      </c>
      <c r="B34" s="31"/>
      <c r="C34" s="31"/>
      <c r="D34" s="31"/>
      <c r="E34" s="31"/>
      <c r="F34" s="31"/>
      <c r="G34" s="31"/>
    </row>
    <row r="35" spans="1:7" ht="15.75">
      <c r="A35" s="1"/>
      <c r="B35" s="8"/>
      <c r="C35" s="8"/>
      <c r="D35" s="8"/>
      <c r="E35" s="8"/>
      <c r="F35" s="8"/>
      <c r="G35" s="8"/>
    </row>
    <row r="36" spans="1:7" ht="14.25" customHeight="1">
      <c r="A36" s="31" t="s">
        <v>21</v>
      </c>
      <c r="B36" s="31"/>
      <c r="C36" s="31"/>
      <c r="D36" s="31"/>
      <c r="E36" s="31"/>
      <c r="F36" s="31"/>
      <c r="G36" s="31"/>
    </row>
    <row r="37" spans="1:7" ht="16.5" thickBot="1">
      <c r="A37" s="1"/>
      <c r="B37" s="8"/>
      <c r="C37" s="8"/>
      <c r="D37" s="8"/>
      <c r="E37" s="8"/>
      <c r="F37" s="8"/>
      <c r="G37" s="8"/>
    </row>
    <row r="38" spans="1:7" ht="15.75" thickBot="1">
      <c r="A38" s="26" t="s">
        <v>3</v>
      </c>
      <c r="B38" s="28"/>
      <c r="C38" s="29"/>
      <c r="D38" s="29"/>
      <c r="E38" s="29"/>
      <c r="F38" s="29"/>
      <c r="G38" s="30"/>
    </row>
    <row r="39" spans="1:7" ht="15.75" thickBot="1">
      <c r="A39" s="27"/>
      <c r="B39" s="3">
        <v>2016</v>
      </c>
      <c r="C39" s="3">
        <v>2017</v>
      </c>
      <c r="D39" s="3">
        <v>2018</v>
      </c>
      <c r="E39" s="3">
        <v>2019</v>
      </c>
      <c r="F39" s="3">
        <v>2020</v>
      </c>
      <c r="G39" s="3">
        <v>2021</v>
      </c>
    </row>
    <row r="40" spans="1:7" ht="15.75" thickBot="1">
      <c r="A40" s="18" t="s">
        <v>22</v>
      </c>
      <c r="B40" s="4">
        <v>19713912</v>
      </c>
      <c r="C40" s="4">
        <f>B40/1*90%</f>
        <v>17742520.8</v>
      </c>
      <c r="D40" s="4">
        <f>C40/1*90%</f>
        <v>15968268.72</v>
      </c>
      <c r="E40" s="4">
        <f aca="true" t="shared" si="9" ref="E40:E54">D40/1*105.176229%</f>
        <v>16794822.876282573</v>
      </c>
      <c r="F40" s="4">
        <f aca="true" t="shared" si="10" ref="F40:F54">E40/1*105.176229%</f>
        <v>17664161.368503347</v>
      </c>
      <c r="G40" s="4">
        <f>F40/1*105.176229%</f>
        <v>18578498.811866615</v>
      </c>
    </row>
    <row r="41" spans="1:7" ht="15.75" thickBot="1">
      <c r="A41" s="18" t="s">
        <v>23</v>
      </c>
      <c r="B41" s="5">
        <v>11758993.85</v>
      </c>
      <c r="C41" s="4">
        <f>B41/1*100%</f>
        <v>11758993.85</v>
      </c>
      <c r="D41" s="4">
        <f>C41/1*90%</f>
        <v>10583094.465</v>
      </c>
      <c r="E41" s="4">
        <f t="shared" si="9"/>
        <v>11130899.669794725</v>
      </c>
      <c r="F41" s="4">
        <f t="shared" si="10"/>
        <v>11707060.526463546</v>
      </c>
      <c r="G41" s="4">
        <f>F41/1*105.176229%</f>
        <v>12313044.788481906</v>
      </c>
    </row>
    <row r="42" spans="1:7" ht="15.75" thickBot="1">
      <c r="A42" s="18" t="s">
        <v>24</v>
      </c>
      <c r="B42" s="5">
        <v>19943.51</v>
      </c>
      <c r="C42" s="4">
        <f>B42/1*100%</f>
        <v>19943.51</v>
      </c>
      <c r="D42" s="4">
        <f>C42/1*90%</f>
        <v>17949.159</v>
      </c>
      <c r="E42" s="4">
        <f t="shared" si="9"/>
        <v>18878.248573414112</v>
      </c>
      <c r="F42" s="4">
        <f t="shared" si="10"/>
        <v>19855.42995076326</v>
      </c>
      <c r="G42" s="4">
        <f>F42/1*105.176229%</f>
        <v>20883.192473949355</v>
      </c>
    </row>
    <row r="43" spans="1:9" ht="15.75" thickBot="1">
      <c r="A43" s="18" t="s">
        <v>25</v>
      </c>
      <c r="B43" s="5">
        <v>7891482.77</v>
      </c>
      <c r="C43" s="4">
        <f>B43/1*100%</f>
        <v>7891482.77</v>
      </c>
      <c r="D43" s="4">
        <f>C43/1*90%</f>
        <v>7102334.493</v>
      </c>
      <c r="E43" s="4">
        <f t="shared" si="9"/>
        <v>7469967.590703669</v>
      </c>
      <c r="F43" s="4">
        <f t="shared" si="10"/>
        <v>7856630.219424275</v>
      </c>
      <c r="G43" s="4">
        <f>F43/1*105.176229%</f>
        <v>8263307.391264878</v>
      </c>
      <c r="I43" s="24"/>
    </row>
    <row r="44" spans="1:7" ht="15.75" thickBot="1">
      <c r="A44" s="18" t="s">
        <v>26</v>
      </c>
      <c r="B44" s="6">
        <v>0</v>
      </c>
      <c r="C44" s="4">
        <f aca="true" t="shared" si="11" ref="C44:C52">B44/1*113%</f>
        <v>0</v>
      </c>
      <c r="D44" s="4">
        <f aca="true" t="shared" si="12" ref="D44:D52">C44/1*105.176229%</f>
        <v>0</v>
      </c>
      <c r="E44" s="4">
        <f t="shared" si="9"/>
        <v>0</v>
      </c>
      <c r="F44" s="4">
        <f t="shared" si="10"/>
        <v>0</v>
      </c>
      <c r="G44" s="4">
        <f>F44/1*105.176229%</f>
        <v>0</v>
      </c>
    </row>
    <row r="45" spans="1:7" ht="15.75" thickBot="1">
      <c r="A45" s="18" t="s">
        <v>27</v>
      </c>
      <c r="B45" s="4">
        <f>B40-B42</f>
        <v>19693968.49</v>
      </c>
      <c r="C45" s="4">
        <f aca="true" t="shared" si="13" ref="C45:G45">C40-C42</f>
        <v>17722577.29</v>
      </c>
      <c r="D45" s="4">
        <f t="shared" si="13"/>
        <v>15950319.561</v>
      </c>
      <c r="E45" s="4">
        <f t="shared" si="13"/>
        <v>16775944.627709158</v>
      </c>
      <c r="F45" s="4">
        <f t="shared" si="13"/>
        <v>17644305.938552584</v>
      </c>
      <c r="G45" s="4">
        <f t="shared" si="13"/>
        <v>18557615.619392667</v>
      </c>
    </row>
    <row r="46" spans="1:7" ht="15.75" thickBot="1">
      <c r="A46" s="18"/>
      <c r="B46" s="6">
        <v>0</v>
      </c>
      <c r="C46" s="4">
        <f t="shared" si="11"/>
        <v>0</v>
      </c>
      <c r="D46" s="4">
        <f t="shared" si="12"/>
        <v>0</v>
      </c>
      <c r="E46" s="4">
        <f t="shared" si="9"/>
        <v>0</v>
      </c>
      <c r="F46" s="4">
        <f t="shared" si="10"/>
        <v>0</v>
      </c>
      <c r="G46" s="4">
        <f aca="true" t="shared" si="14" ref="G46:G54">F46/1*105.176229%</f>
        <v>0</v>
      </c>
    </row>
    <row r="47" spans="1:7" ht="15.75" thickBot="1">
      <c r="A47" s="18" t="s">
        <v>28</v>
      </c>
      <c r="B47" s="4">
        <v>2866869.32</v>
      </c>
      <c r="C47" s="4">
        <f>B47/1*100%</f>
        <v>2866869.32</v>
      </c>
      <c r="D47" s="4">
        <f>C47/1*90%</f>
        <v>2580182.388</v>
      </c>
      <c r="E47" s="4">
        <f t="shared" si="9"/>
        <v>2713738.5370205487</v>
      </c>
      <c r="F47" s="4">
        <f t="shared" si="10"/>
        <v>2854207.8581579826</v>
      </c>
      <c r="G47" s="4">
        <f t="shared" si="14"/>
        <v>3001948.1930322354</v>
      </c>
    </row>
    <row r="48" spans="1:7" ht="15.75" thickBot="1">
      <c r="A48" s="18" t="s">
        <v>29</v>
      </c>
      <c r="B48" s="5">
        <v>1031386.53</v>
      </c>
      <c r="C48" s="4">
        <f>B48/1*100%</f>
        <v>1031386.53</v>
      </c>
      <c r="D48" s="4">
        <f>C48/1*90%</f>
        <v>928247.8770000001</v>
      </c>
      <c r="E48" s="4">
        <f t="shared" si="9"/>
        <v>976296.1128011586</v>
      </c>
      <c r="F48" s="4">
        <f t="shared" si="10"/>
        <v>1026831.435317845</v>
      </c>
      <c r="G48" s="4">
        <f t="shared" si="14"/>
        <v>1079982.5818538836</v>
      </c>
    </row>
    <row r="49" spans="1:7" ht="15.75" thickBot="1">
      <c r="A49" s="18" t="s">
        <v>30</v>
      </c>
      <c r="B49" s="3">
        <v>0</v>
      </c>
      <c r="C49" s="4">
        <f t="shared" si="11"/>
        <v>0</v>
      </c>
      <c r="D49" s="4">
        <f t="shared" si="12"/>
        <v>0</v>
      </c>
      <c r="E49" s="4">
        <f t="shared" si="9"/>
        <v>0</v>
      </c>
      <c r="F49" s="4">
        <f t="shared" si="10"/>
        <v>0</v>
      </c>
      <c r="G49" s="4">
        <f t="shared" si="14"/>
        <v>0</v>
      </c>
    </row>
    <row r="50" spans="1:7" ht="15.75" thickBot="1">
      <c r="A50" s="18" t="s">
        <v>31</v>
      </c>
      <c r="B50" s="5">
        <v>1014144.05</v>
      </c>
      <c r="C50" s="4">
        <f>B50/1*100%</f>
        <v>1014144.05</v>
      </c>
      <c r="D50" s="4">
        <f>C50/1*90%</f>
        <v>912729.645</v>
      </c>
      <c r="E50" s="4">
        <f t="shared" si="9"/>
        <v>959974.6215760872</v>
      </c>
      <c r="F50" s="4">
        <f t="shared" si="10"/>
        <v>1009665.106330749</v>
      </c>
      <c r="G50" s="4">
        <f t="shared" si="14"/>
        <v>1061927.6843675221</v>
      </c>
    </row>
    <row r="51" spans="1:7" ht="15.75" thickBot="1">
      <c r="A51" s="18" t="s">
        <v>32</v>
      </c>
      <c r="B51" s="5">
        <v>1133167.12</v>
      </c>
      <c r="C51" s="4">
        <f>B51/1*100%</f>
        <v>1133167.12</v>
      </c>
      <c r="D51" s="4">
        <f>C51/1*90%</f>
        <v>1019850.4080000002</v>
      </c>
      <c r="E51" s="4">
        <f t="shared" si="9"/>
        <v>1072640.2005755147</v>
      </c>
      <c r="F51" s="4">
        <f t="shared" si="10"/>
        <v>1128162.5137033628</v>
      </c>
      <c r="G51" s="4">
        <f t="shared" si="14"/>
        <v>1186558.7889048054</v>
      </c>
    </row>
    <row r="52" spans="1:7" ht="15.75" thickBot="1">
      <c r="A52" s="18" t="s">
        <v>33</v>
      </c>
      <c r="B52" s="3">
        <v>0</v>
      </c>
      <c r="C52" s="4">
        <f t="shared" si="11"/>
        <v>0</v>
      </c>
      <c r="D52" s="4">
        <f t="shared" si="12"/>
        <v>0</v>
      </c>
      <c r="E52" s="4">
        <f t="shared" si="9"/>
        <v>0</v>
      </c>
      <c r="F52" s="4">
        <f t="shared" si="10"/>
        <v>0</v>
      </c>
      <c r="G52" s="4">
        <f t="shared" si="14"/>
        <v>0</v>
      </c>
    </row>
    <row r="53" spans="1:7" ht="15.75" thickBot="1">
      <c r="A53" s="19" t="s">
        <v>34</v>
      </c>
      <c r="B53" s="7">
        <v>27910178.6</v>
      </c>
      <c r="C53" s="4">
        <f>B53/1*100%</f>
        <v>27910178.6</v>
      </c>
      <c r="D53" s="4">
        <f>C53/1*90%</f>
        <v>25119160.740000002</v>
      </c>
      <c r="E53" s="4">
        <f t="shared" si="9"/>
        <v>26419386.0227805</v>
      </c>
      <c r="F53" s="4">
        <f t="shared" si="10"/>
        <v>27786913.943713613</v>
      </c>
      <c r="G53" s="4">
        <f t="shared" si="14"/>
        <v>29225228.241473164</v>
      </c>
    </row>
    <row r="54" spans="1:7" ht="15.75" thickBot="1">
      <c r="A54" s="19" t="s">
        <v>35</v>
      </c>
      <c r="B54" s="4">
        <v>1896215.45</v>
      </c>
      <c r="C54" s="4">
        <f>B54/1*100%</f>
        <v>1896215.45</v>
      </c>
      <c r="D54" s="4">
        <f>C54/1*90%</f>
        <v>1706593.905</v>
      </c>
      <c r="E54" s="4">
        <f t="shared" si="9"/>
        <v>1794931.1136228426</v>
      </c>
      <c r="F54" s="4">
        <f t="shared" si="10"/>
        <v>1887840.8584562114</v>
      </c>
      <c r="G54" s="4">
        <f t="shared" si="14"/>
        <v>1985559.824445471</v>
      </c>
    </row>
  </sheetData>
  <mergeCells count="10">
    <mergeCell ref="A1:G1"/>
    <mergeCell ref="A33:G33"/>
    <mergeCell ref="A32:G32"/>
    <mergeCell ref="A34:G34"/>
    <mergeCell ref="A36:G36"/>
    <mergeCell ref="A38:A39"/>
    <mergeCell ref="B38:G38"/>
    <mergeCell ref="A2:G2"/>
    <mergeCell ref="A3:G3"/>
    <mergeCell ref="A4:G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1" sqref="B1:B15"/>
    </sheetView>
  </sheetViews>
  <sheetFormatPr defaultColWidth="9.140625" defaultRowHeight="15"/>
  <cols>
    <col min="2" max="2" width="9.140625" style="0" customWidth="1"/>
  </cols>
  <sheetData/>
  <printOptions/>
  <pageMargins left="0.511811024" right="0.511811024" top="0.787401575" bottom="0.787401575" header="0.31496062" footer="0.31496062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2017-04-27T13:52:32Z</dcterms:modified>
  <cp:category/>
  <cp:version/>
  <cp:contentType/>
  <cp:contentStatus/>
</cp:coreProperties>
</file>