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Anexo III_Metas Fiscais" sheetId="1" r:id="rId1"/>
  </sheets>
  <definedNames>
    <definedName name="_xlnm.Print_Titles" localSheetId="0">'Anexo III_Metas Fiscais'!$1:$5</definedName>
  </definedNames>
  <calcPr fullCalcOnLoad="1"/>
</workbook>
</file>

<file path=xl/sharedStrings.xml><?xml version="1.0" encoding="utf-8"?>
<sst xmlns="http://schemas.openxmlformats.org/spreadsheetml/2006/main" count="69" uniqueCount="52">
  <si>
    <t>Especificação</t>
  </si>
  <si>
    <t>Valor</t>
  </si>
  <si>
    <t>%PIB</t>
  </si>
  <si>
    <t>Corrente (a)</t>
  </si>
  <si>
    <t>Constante</t>
  </si>
  <si>
    <t>(a/PIB)</t>
  </si>
  <si>
    <t>Corrente (b)</t>
  </si>
  <si>
    <t>(b/PIB)</t>
  </si>
  <si>
    <t>Corrente (c)</t>
  </si>
  <si>
    <t>(c/PIB)</t>
  </si>
  <si>
    <t>*100</t>
  </si>
  <si>
    <t>Receita Total</t>
  </si>
  <si>
    <t>Receitas Primárias  ( I )</t>
  </si>
  <si>
    <t>Despesa Total</t>
  </si>
  <si>
    <t>Despesa Primárias  ( II )</t>
  </si>
  <si>
    <t>Resultado Primário ( I - II )</t>
  </si>
  <si>
    <t>Resultado Nominal</t>
  </si>
  <si>
    <t>Dívida Pública Consolidada</t>
  </si>
  <si>
    <t>Dívida Consolidada Líquida</t>
  </si>
  <si>
    <t xml:space="preserve">Anexo III - Metas Fiscais </t>
  </si>
  <si>
    <t>Receita Total = Soma das Receitas Financeiras e Não Financeiras.</t>
  </si>
  <si>
    <t xml:space="preserve">Receita Primária (I) = Receita Total - (Operações de Crédito + Rendimentos de Aplicações Financeiras e Retorno de Operações de </t>
  </si>
  <si>
    <t>Créditos + Juros  e Armortizações de Empréstimos Concedidos + Receitas de Privatizações + Superávit Financeiro).</t>
  </si>
  <si>
    <t>Despesa Total = Soma das Despesas  Financeiras e Não Financeiras.</t>
  </si>
  <si>
    <t>Concessão de Empréstimos com Retorno Garantido).</t>
  </si>
  <si>
    <t>Resultado Primário = (I - II).</t>
  </si>
  <si>
    <t>e não pagos durante a execução do orçamento em que foram incluídos.</t>
  </si>
  <si>
    <t>Índice para Deflação:</t>
  </si>
  <si>
    <t>Metodologia Aplicada :</t>
  </si>
  <si>
    <t xml:space="preserve">Valor Corrente – Essas colunas identificam os valores das metas fiscais para o exercício financeiro a que se referem, utilizando o cenário macroeconômico de forma que os valores apresentados sejam claramente fundamentados.
</t>
  </si>
  <si>
    <t xml:space="preserve">Valor Constante – Essas colunas identificam os valores constantes que equivalem aos valores correntes abstraídos da variação do poder aquisitivo da moeda, ou seja, expurgando os índices de inflação ou deflação aplicados no cálculo do valor corrente, trazendo os valores das metas anuais para valores praticados no ano anterior ao ano de referência da LDO
</t>
  </si>
  <si>
    <t>Formula aplicada ao Calculo</t>
  </si>
  <si>
    <t>{1 + (6 / 100)} = 1,06</t>
  </si>
  <si>
    <t>{1 + (6,0 / 100)} x {1 + (6,5 / 100)} x {1 + (4,5 / 100)} = 1,06 x 1,065 x 1,065 = 1,2023</t>
  </si>
  <si>
    <t>Descrição</t>
  </si>
  <si>
    <t xml:space="preserve">Indices </t>
  </si>
  <si>
    <t>Crescimento Economico</t>
  </si>
  <si>
    <t>Formula</t>
  </si>
  <si>
    <t>Inflação Projetada</t>
  </si>
  <si>
    <t xml:space="preserve">Nos índices de Inflação foram utilizados o o Índice Nacional de Preços ao Consumidor Amplo – IPCA, divulgado pelo IBGE, conforme disposto na Portaria 407/2011 da Secretaria do Tesouro Nacional.
</t>
  </si>
  <si>
    <t>PREFEITURA MUNICIPAL DE NOVO HORIZONTE DO OESTE-RO.</t>
  </si>
  <si>
    <t>TABELA DE PROJEÇÃO DE INDICES UTILIZADA PARA CALCULO DAS METAS 2016</t>
  </si>
  <si>
    <t>Despesa Primária (II) = Despesa Total - (Juros e Amortizações da Dívida + Aquisição de Títulos de Capital Integralizado + Despesas com</t>
  </si>
  <si>
    <t>Resultado Nominal = Diferença entre o Saldo da Dívida  Consolidada em 31 de dezembro de cada ano e 31 de dezembro do ano anterior.</t>
  </si>
  <si>
    <t xml:space="preserve"> Conforme Tabela I/ PARA 2018</t>
  </si>
  <si>
    <t>LDO 2018</t>
  </si>
  <si>
    <t>{1 + (Taxa de Inflação de 2014 / 100)} x {1 + (Taxa de Inflação de 2015 / 100)} x {1 + (Taxa de Inflação de 2016 / 100)}</t>
  </si>
  <si>
    <t>{1 + (Taxa de Inflação de 2014 / 100)} x {1 + (Taxa de Inflação de 2015 / 100)}</t>
  </si>
  <si>
    <t>{1 + (Taxa de Inflação de 2014 / 100)}</t>
  </si>
  <si>
    <t>Critérios de Cálculo, segundo Port. STN/Nº 249 de 30/04/2017.</t>
  </si>
  <si>
    <t>Dívida Pública Consolidada (posição em 31/12/2016 = ao Montante  Total Apurado da Dívida, inclusive os precatórios emitidos a partir de 5 de maio de 2000</t>
  </si>
  <si>
    <t>{1 + (4,0 / 100)} x {1 + (4,5 / 100)} = 1,04 x 1,022 = 1,1289</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</si>
</sst>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000.00"/>
    <numFmt numFmtId="179" formatCode="0.0000"/>
    <numFmt numFmtId="180" formatCode="0,000,000.00"/>
    <numFmt numFmtId="181" formatCode="#,##0.0_);[Red]\(#,##0.0\)"/>
    <numFmt numFmtId="182" formatCode="#,##0.000_);[Red]\(#,##0.000\)"/>
    <numFmt numFmtId="183" formatCode="#,##0.0000_);[Red]\(#,##0.0000\)"/>
    <numFmt numFmtId="184" formatCode="#,##0.00000_);[Red]\(#,##0.00000\)"/>
    <numFmt numFmtId="185" formatCode="#,##0.000000_);[Red]\(#,##0.000000\)"/>
    <numFmt numFmtId="186" formatCode="#,##0.0000000_);[Red]\(#,##0.0000000\)"/>
    <numFmt numFmtId="187" formatCode="#,##0.00_ ;[Red]\-#,##0.00\ "/>
    <numFmt numFmtId="188" formatCode="&quot;Sim&quot;;&quot;Sim&quot;;&quot;Não&quot;"/>
    <numFmt numFmtId="189" formatCode="&quot;Verdadeiro&quot;;&quot;Verdadeiro&quot;;&quot;Falso&quot;"/>
    <numFmt numFmtId="190" formatCode="&quot;Ativar&quot;;&quot;Ativar&quot;;&quot;Desativar&quot;"/>
    <numFmt numFmtId="191" formatCode="[$€-2]\ #,##0.00_);[Red]\([$€-2]\ #,##0.00\)"/>
    <numFmt numFmtId="192" formatCode="&quot;Ativado&quot;;&quot;Ativado&quot;;&quot;Desativado&quot;"/>
    <numFmt numFmtId="193" formatCode="0.000%"/>
  </numFmts>
  <fonts count="55">
    <font>
      <sz val="10"/>
      <color indexed="8"/>
      <name val="Arial"/>
      <family val="0"/>
    </font>
    <font>
      <b/>
      <sz val="10"/>
      <color indexed="8"/>
      <name val="Arial"/>
      <family val="0"/>
    </font>
    <font>
      <b/>
      <i/>
      <sz val="10"/>
      <color indexed="8"/>
      <name val="Arial"/>
      <family val="0"/>
    </font>
    <font>
      <b/>
      <i/>
      <u val="single"/>
      <sz val="10"/>
      <color indexed="8"/>
      <name val="Arial"/>
      <family val="0"/>
    </font>
    <font>
      <b/>
      <sz val="12"/>
      <color indexed="8"/>
      <name val="Arial"/>
      <family val="2"/>
    </font>
    <font>
      <sz val="8"/>
      <color indexed="8"/>
      <name val="Arial"/>
      <family val="2"/>
    </font>
    <font>
      <sz val="8"/>
      <name val="Arial"/>
      <family val="2"/>
    </font>
    <font>
      <sz val="8"/>
      <name val="Times New Roman"/>
      <family val="1"/>
    </font>
    <font>
      <b/>
      <sz val="8"/>
      <name val="Arial"/>
      <family val="2"/>
    </font>
    <font>
      <b/>
      <sz val="10"/>
      <name val="Times New Roman"/>
      <family val="1"/>
    </font>
    <font>
      <sz val="10"/>
      <name val="Times New Roman"/>
      <family val="1"/>
    </font>
    <font>
      <sz val="14"/>
      <name val="Arial"/>
      <family val="2"/>
    </font>
    <font>
      <b/>
      <sz val="10"/>
      <name val="Univers 55"/>
      <family val="0"/>
    </font>
    <font>
      <sz val="10"/>
      <name val="Univers 55"/>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name val="Arial"/>
      <family val="2"/>
    </font>
    <font>
      <b/>
      <sz val="9"/>
      <name val="Roman 20cpi"/>
      <family val="0"/>
    </font>
    <font>
      <sz val="9"/>
      <name val="Arial"/>
      <family val="2"/>
    </font>
    <font>
      <b/>
      <sz val="10"/>
      <name val="Univers 45 Light"/>
      <family val="0"/>
    </font>
    <font>
      <sz val="10"/>
      <name val="Univers 45 Light"/>
      <family val="2"/>
    </font>
    <font>
      <sz val="10"/>
      <name val="Arial"/>
      <family val="2"/>
    </font>
    <font>
      <b/>
      <sz val="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46" fillId="31" borderId="0" applyNumberFormat="0" applyBorder="0" applyAlignment="0" applyProtection="0"/>
    <xf numFmtId="0" fontId="11" fillId="0" borderId="0">
      <alignment/>
      <protection/>
    </xf>
    <xf numFmtId="0" fontId="0" fillId="32" borderId="4" applyNumberFormat="0" applyFont="0" applyAlignment="0" applyProtection="0"/>
    <xf numFmtId="0" fontId="4" fillId="0" borderId="0" applyNumberFormat="0" applyBorder="0">
      <alignment horizontal="left" vertical="top"/>
      <protection locked="0"/>
    </xf>
    <xf numFmtId="0" fontId="47" fillId="21" borderId="5" applyNumberFormat="0" applyAlignment="0" applyProtection="0"/>
    <xf numFmtId="169"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1" fillId="0" borderId="0" applyFont="0" applyFill="0" applyBorder="0" applyAlignment="0" applyProtection="0"/>
  </cellStyleXfs>
  <cellXfs count="73">
    <xf numFmtId="0" fontId="0" fillId="0" borderId="0" xfId="0" applyAlignment="1">
      <alignment/>
    </xf>
    <xf numFmtId="0" fontId="5" fillId="0" borderId="0" xfId="0" applyFont="1" applyFill="1" applyAlignment="1" applyProtection="1">
      <alignment horizontal="left" vertical="top"/>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Alignment="1">
      <alignment vertical="justify" wrapText="1"/>
    </xf>
    <xf numFmtId="0" fontId="0" fillId="0" borderId="0" xfId="0" applyFill="1" applyAlignment="1">
      <alignment/>
    </xf>
    <xf numFmtId="40" fontId="0" fillId="0" borderId="0" xfId="0" applyNumberFormat="1" applyFill="1" applyAlignment="1">
      <alignment/>
    </xf>
    <xf numFmtId="0" fontId="8" fillId="0" borderId="0" xfId="0" applyFont="1" applyAlignment="1">
      <alignment horizontal="left"/>
    </xf>
    <xf numFmtId="0" fontId="7" fillId="0" borderId="0" xfId="0" applyNumberFormat="1" applyFont="1" applyFill="1" applyBorder="1" applyAlignment="1">
      <alignment/>
    </xf>
    <xf numFmtId="0" fontId="9" fillId="0" borderId="0" xfId="0" applyFont="1" applyAlignment="1">
      <alignment/>
    </xf>
    <xf numFmtId="0" fontId="10" fillId="0" borderId="0" xfId="0" applyFont="1" applyAlignment="1">
      <alignment/>
    </xf>
    <xf numFmtId="0" fontId="6" fillId="0" borderId="0" xfId="0" applyFont="1" applyAlignment="1">
      <alignment horizontal="left"/>
    </xf>
    <xf numFmtId="0" fontId="5" fillId="0" borderId="0" xfId="0" applyFont="1" applyFill="1" applyAlignment="1">
      <alignment vertical="top" wrapText="1" readingOrder="1"/>
    </xf>
    <xf numFmtId="0" fontId="1" fillId="0" borderId="14" xfId="0" applyFont="1" applyBorder="1" applyAlignment="1">
      <alignment/>
    </xf>
    <xf numFmtId="0" fontId="54" fillId="0" borderId="0" xfId="0" applyFont="1" applyAlignment="1">
      <alignment/>
    </xf>
    <xf numFmtId="0" fontId="12" fillId="0" borderId="15" xfId="48" applyFont="1" applyFill="1" applyBorder="1" applyAlignment="1">
      <alignment horizontal="center" vertical="center" wrapText="1"/>
      <protection/>
    </xf>
    <xf numFmtId="0" fontId="13" fillId="0" borderId="15" xfId="48" applyFont="1" applyFill="1" applyBorder="1" applyAlignment="1">
      <alignment horizontal="left" vertical="center" wrapText="1"/>
      <protection/>
    </xf>
    <xf numFmtId="10" fontId="13" fillId="0" borderId="15" xfId="48" applyNumberFormat="1" applyFont="1" applyFill="1" applyBorder="1" applyAlignment="1">
      <alignment horizontal="center" vertical="center" wrapText="1"/>
      <protection/>
    </xf>
    <xf numFmtId="182" fontId="13" fillId="0" borderId="15" xfId="48" applyNumberFormat="1" applyFont="1" applyFill="1" applyBorder="1" applyAlignment="1">
      <alignment horizontal="center"/>
      <protection/>
    </xf>
    <xf numFmtId="183" fontId="13" fillId="0" borderId="15" xfId="48" applyNumberFormat="1" applyFont="1" applyFill="1" applyBorder="1" applyAlignment="1">
      <alignment horizontal="center"/>
      <protection/>
    </xf>
    <xf numFmtId="0" fontId="13" fillId="0" borderId="16" xfId="48" applyFont="1" applyFill="1" applyBorder="1" applyAlignment="1">
      <alignment horizontal="left" vertical="center" wrapText="1"/>
      <protection/>
    </xf>
    <xf numFmtId="40" fontId="6" fillId="0" borderId="15" xfId="0" applyNumberFormat="1" applyFont="1" applyFill="1" applyBorder="1" applyAlignment="1" applyProtection="1">
      <alignment horizontal="right" vertical="top"/>
      <protection locked="0"/>
    </xf>
    <xf numFmtId="182" fontId="6" fillId="0" borderId="15" xfId="0" applyNumberFormat="1" applyFont="1" applyFill="1" applyBorder="1" applyAlignment="1" applyProtection="1">
      <alignment horizontal="center" vertical="top"/>
      <protection locked="0"/>
    </xf>
    <xf numFmtId="171" fontId="0" fillId="0" borderId="14" xfId="61" applyFont="1" applyBorder="1" applyAlignment="1">
      <alignment horizontal="center"/>
    </xf>
    <xf numFmtId="171" fontId="0" fillId="0" borderId="10" xfId="61" applyFont="1" applyBorder="1" applyAlignment="1">
      <alignment horizontal="center"/>
    </xf>
    <xf numFmtId="0" fontId="5" fillId="0" borderId="0" xfId="0" applyFont="1" applyFill="1" applyAlignment="1">
      <alignment horizontal="left" vertical="top" wrapText="1" readingOrder="1"/>
    </xf>
    <xf numFmtId="0" fontId="12" fillId="0" borderId="15" xfId="48" applyFont="1" applyFill="1" applyBorder="1" applyAlignment="1">
      <alignment horizontal="left" vertical="center" wrapText="1"/>
      <protection/>
    </xf>
    <xf numFmtId="0" fontId="12" fillId="0" borderId="15" xfId="48"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locked="0"/>
    </xf>
    <xf numFmtId="0" fontId="4" fillId="0" borderId="17" xfId="0" applyFont="1" applyFill="1" applyBorder="1" applyAlignment="1" applyProtection="1">
      <alignment horizontal="left" vertical="top"/>
      <protection locked="0"/>
    </xf>
    <xf numFmtId="0" fontId="1" fillId="0" borderId="18" xfId="0" applyFont="1" applyFill="1" applyBorder="1" applyAlignment="1" applyProtection="1">
      <alignment horizontal="left" vertical="top"/>
      <protection locked="0"/>
    </xf>
    <xf numFmtId="0" fontId="0" fillId="0" borderId="18" xfId="0" applyBorder="1" applyAlignment="1">
      <alignment horizontal="left" vertical="top"/>
    </xf>
    <xf numFmtId="0" fontId="0" fillId="0" borderId="19" xfId="0" applyBorder="1" applyAlignment="1">
      <alignment horizontal="left" vertical="top"/>
    </xf>
    <xf numFmtId="0" fontId="1"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 fillId="0" borderId="17" xfId="0" applyFont="1" applyFill="1" applyBorder="1" applyAlignment="1" applyProtection="1">
      <alignment horizontal="left" vertical="top"/>
      <protection locked="0"/>
    </xf>
    <xf numFmtId="0" fontId="31" fillId="0" borderId="20" xfId="0" applyFont="1" applyBorder="1" applyAlignment="1">
      <alignment/>
    </xf>
    <xf numFmtId="1" fontId="32" fillId="0" borderId="21" xfId="0" applyNumberFormat="1" applyFont="1" applyFill="1" applyBorder="1" applyAlignment="1" applyProtection="1">
      <alignment horizontal="center" vertical="top"/>
      <protection locked="0"/>
    </xf>
    <xf numFmtId="1" fontId="32" fillId="0" borderId="22" xfId="0" applyNumberFormat="1" applyFont="1" applyFill="1" applyBorder="1" applyAlignment="1" applyProtection="1">
      <alignment horizontal="center" vertical="top"/>
      <protection locked="0"/>
    </xf>
    <xf numFmtId="1" fontId="32" fillId="0" borderId="23" xfId="0" applyNumberFormat="1" applyFont="1" applyFill="1" applyBorder="1" applyAlignment="1" applyProtection="1">
      <alignment horizontal="center" vertical="top"/>
      <protection locked="0"/>
    </xf>
    <xf numFmtId="0" fontId="32" fillId="0" borderId="16" xfId="0" applyFont="1" applyFill="1" applyBorder="1" applyAlignment="1" applyProtection="1">
      <alignment horizontal="left" vertical="top"/>
      <protection locked="0"/>
    </xf>
    <xf numFmtId="0" fontId="32" fillId="0" borderId="11" xfId="0" applyFont="1" applyFill="1" applyBorder="1" applyAlignment="1" applyProtection="1">
      <alignment horizontal="left" vertical="top"/>
      <protection locked="0"/>
    </xf>
    <xf numFmtId="0" fontId="32" fillId="0" borderId="20" xfId="0" applyFont="1" applyFill="1" applyBorder="1" applyAlignment="1" applyProtection="1">
      <alignment horizontal="left" vertical="top"/>
      <protection locked="0"/>
    </xf>
    <xf numFmtId="0" fontId="31" fillId="0" borderId="16" xfId="0" applyFont="1" applyBorder="1" applyAlignment="1">
      <alignment horizontal="center"/>
    </xf>
    <xf numFmtId="0" fontId="32" fillId="0" borderId="17" xfId="0" applyFont="1" applyFill="1" applyBorder="1" applyAlignment="1" applyProtection="1">
      <alignment horizontal="left" vertical="top"/>
      <protection locked="0"/>
    </xf>
    <xf numFmtId="0" fontId="31" fillId="0" borderId="24" xfId="0" applyFont="1" applyBorder="1" applyAlignment="1">
      <alignment horizontal="center"/>
    </xf>
    <xf numFmtId="0" fontId="31" fillId="0" borderId="19" xfId="0" applyFont="1" applyBorder="1" applyAlignment="1">
      <alignment/>
    </xf>
    <xf numFmtId="0" fontId="31" fillId="0" borderId="24" xfId="0" applyFont="1" applyBorder="1" applyAlignment="1">
      <alignment/>
    </xf>
    <xf numFmtId="0" fontId="32" fillId="0" borderId="24" xfId="0" applyFont="1" applyFill="1" applyBorder="1" applyAlignment="1" applyProtection="1">
      <alignment horizontal="left" vertical="top"/>
      <protection locked="0"/>
    </xf>
    <xf numFmtId="0" fontId="33" fillId="0" borderId="15" xfId="0" applyFont="1" applyFill="1" applyBorder="1" applyAlignment="1" applyProtection="1">
      <alignment horizontal="left" vertical="top"/>
      <protection locked="0"/>
    </xf>
    <xf numFmtId="0" fontId="31" fillId="0" borderId="15" xfId="0" applyFont="1" applyFill="1" applyBorder="1" applyAlignment="1" applyProtection="1">
      <alignment horizontal="left" vertical="top"/>
      <protection locked="0"/>
    </xf>
    <xf numFmtId="0" fontId="33" fillId="0" borderId="20" xfId="0" applyFont="1" applyFill="1" applyBorder="1" applyAlignment="1" applyProtection="1">
      <alignment horizontal="left" vertical="top"/>
      <protection locked="0"/>
    </xf>
    <xf numFmtId="40" fontId="6" fillId="0" borderId="20" xfId="0" applyNumberFormat="1" applyFont="1" applyFill="1" applyBorder="1" applyAlignment="1" applyProtection="1">
      <alignment horizontal="right" vertical="top"/>
      <protection locked="0"/>
    </xf>
    <xf numFmtId="182" fontId="6" fillId="0" borderId="20" xfId="0" applyNumberFormat="1" applyFont="1" applyFill="1" applyBorder="1" applyAlignment="1" applyProtection="1">
      <alignment horizontal="center" vertical="top"/>
      <protection locked="0"/>
    </xf>
    <xf numFmtId="0" fontId="33" fillId="0" borderId="25" xfId="0" applyFont="1" applyFill="1" applyBorder="1" applyAlignment="1" applyProtection="1">
      <alignment horizontal="left" vertical="top"/>
      <protection locked="0"/>
    </xf>
    <xf numFmtId="40" fontId="6" fillId="0" borderId="26" xfId="0" applyNumberFormat="1" applyFont="1" applyFill="1" applyBorder="1" applyAlignment="1" applyProtection="1">
      <alignment horizontal="right" vertical="top"/>
      <protection locked="0"/>
    </xf>
    <xf numFmtId="40" fontId="6" fillId="0" borderId="27" xfId="0" applyNumberFormat="1" applyFont="1" applyFill="1" applyBorder="1" applyAlignment="1" applyProtection="1">
      <alignment horizontal="right" vertical="top"/>
      <protection locked="0"/>
    </xf>
    <xf numFmtId="182" fontId="6" fillId="0" borderId="28" xfId="0" applyNumberFormat="1" applyFont="1" applyFill="1" applyBorder="1" applyAlignment="1" applyProtection="1">
      <alignment horizontal="center" vertical="top"/>
      <protection locked="0"/>
    </xf>
    <xf numFmtId="40" fontId="6" fillId="0" borderId="28" xfId="0" applyNumberFormat="1" applyFont="1" applyFill="1" applyBorder="1" applyAlignment="1" applyProtection="1">
      <alignment horizontal="right" vertical="top"/>
      <protection locked="0"/>
    </xf>
    <xf numFmtId="182" fontId="6" fillId="0" borderId="29" xfId="0" applyNumberFormat="1" applyFont="1" applyFill="1" applyBorder="1" applyAlignment="1" applyProtection="1">
      <alignment horizontal="center" vertical="top"/>
      <protection locked="0"/>
    </xf>
    <xf numFmtId="0" fontId="34" fillId="0" borderId="0" xfId="48" applyFont="1" applyFill="1" applyBorder="1" applyAlignment="1">
      <alignment horizontal="left"/>
      <protection/>
    </xf>
    <xf numFmtId="4" fontId="35" fillId="0" borderId="0" xfId="48" applyNumberFormat="1" applyFont="1" applyFill="1" applyBorder="1" applyAlignment="1">
      <alignment horizontal="center"/>
      <protection/>
    </xf>
    <xf numFmtId="0" fontId="36" fillId="0" borderId="0" xfId="0" applyFont="1" applyAlignment="1">
      <alignment/>
    </xf>
    <xf numFmtId="0" fontId="37" fillId="0" borderId="0" xfId="0" applyFont="1" applyFill="1" applyBorder="1" applyAlignment="1">
      <alignment/>
    </xf>
    <xf numFmtId="0" fontId="6" fillId="0" borderId="0" xfId="0" applyFont="1" applyFill="1" applyAlignment="1">
      <alignment/>
    </xf>
    <xf numFmtId="40" fontId="6" fillId="0" borderId="0" xfId="0" applyNumberFormat="1" applyFont="1" applyFill="1" applyAlignment="1">
      <alignment/>
    </xf>
    <xf numFmtId="171" fontId="7" fillId="0" borderId="0" xfId="61" applyNumberFormat="1" applyFont="1" applyFill="1" applyBorder="1" applyAlignment="1">
      <alignment horizontal="right" vertical="top" wrapText="1"/>
    </xf>
    <xf numFmtId="3" fontId="6" fillId="0" borderId="0" xfId="0" applyNumberFormat="1" applyFont="1" applyFill="1" applyAlignment="1">
      <alignment/>
    </xf>
    <xf numFmtId="0" fontId="6" fillId="0" borderId="0" xfId="0" applyFont="1" applyFill="1" applyAlignment="1">
      <alignment/>
    </xf>
    <xf numFmtId="171" fontId="7" fillId="0" borderId="0" xfId="61" applyFont="1" applyFill="1" applyBorder="1" applyAlignment="1">
      <alignment horizontal="right" wrapText="1"/>
    </xf>
    <xf numFmtId="0" fontId="36" fillId="0" borderId="0" xfId="0" applyFont="1" applyFill="1" applyAlignment="1">
      <alignment vertical="justify"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_mascarasDECNA finais"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dxfs count="3">
    <dxf>
      <fill>
        <patternFill>
          <bgColor indexed="53"/>
        </patternFill>
      </fill>
    </dxf>
    <dxf>
      <fill>
        <patternFill>
          <bgColor indexed="53"/>
        </patternFill>
      </fill>
    </dxf>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xdr:row>
      <xdr:rowOff>28575</xdr:rowOff>
    </xdr:from>
    <xdr:to>
      <xdr:col>0</xdr:col>
      <xdr:colOff>1171575</xdr:colOff>
      <xdr:row>4</xdr:row>
      <xdr:rowOff>66675</xdr:rowOff>
    </xdr:to>
    <xdr:pic>
      <xdr:nvPicPr>
        <xdr:cNvPr id="1" name="Picture 15" descr="Cópia de BRASAO"/>
        <xdr:cNvPicPr preferRelativeResize="1">
          <a:picLocks noChangeAspect="1"/>
        </xdr:cNvPicPr>
      </xdr:nvPicPr>
      <xdr:blipFill>
        <a:blip r:embed="rId1"/>
        <a:stretch>
          <a:fillRect/>
        </a:stretch>
      </xdr:blipFill>
      <xdr:spPr>
        <a:xfrm>
          <a:off x="504825" y="190500"/>
          <a:ext cx="6667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view="pageBreakPreview" zoomScaleSheetLayoutView="100" zoomScalePageLayoutView="0" workbookViewId="0" topLeftCell="A41">
      <selection activeCell="A39" sqref="A39:I64"/>
    </sheetView>
  </sheetViews>
  <sheetFormatPr defaultColWidth="9.140625" defaultRowHeight="12.75"/>
  <cols>
    <col min="1" max="1" width="21.421875" style="0" customWidth="1"/>
    <col min="2" max="2" width="11.8515625" style="0" customWidth="1"/>
    <col min="3" max="3" width="12.8515625" style="0" bestFit="1" customWidth="1"/>
    <col min="4" max="4" width="7.57421875" style="0" bestFit="1" customWidth="1"/>
    <col min="5" max="5" width="12.8515625" style="0" bestFit="1" customWidth="1"/>
    <col min="6" max="6" width="11.00390625" style="0" customWidth="1"/>
    <col min="7" max="7" width="8.00390625" style="0" customWidth="1"/>
    <col min="8" max="9" width="12.8515625" style="0" bestFit="1" customWidth="1"/>
    <col min="10" max="10" width="8.28125" style="0" customWidth="1"/>
    <col min="11" max="11" width="5.28125" style="0" bestFit="1" customWidth="1"/>
  </cols>
  <sheetData>
    <row r="1" spans="1:10" ht="12.75">
      <c r="A1" s="15"/>
      <c r="B1" s="2"/>
      <c r="C1" s="2"/>
      <c r="D1" s="2"/>
      <c r="E1" s="2"/>
      <c r="F1" s="2"/>
      <c r="G1" s="2"/>
      <c r="H1" s="2"/>
      <c r="I1" s="2"/>
      <c r="J1" s="3"/>
    </row>
    <row r="2" spans="2:11" ht="15.75">
      <c r="B2" s="30" t="s">
        <v>40</v>
      </c>
      <c r="C2" s="30"/>
      <c r="D2" s="30"/>
      <c r="E2" s="30"/>
      <c r="F2" s="30"/>
      <c r="G2" s="30"/>
      <c r="H2" s="30"/>
      <c r="I2" s="30"/>
      <c r="J2" s="31"/>
      <c r="K2" s="1"/>
    </row>
    <row r="3" spans="1:10" ht="12.75">
      <c r="A3" s="4"/>
      <c r="B3" s="35" t="s">
        <v>45</v>
      </c>
      <c r="C3" s="36"/>
      <c r="D3" s="36"/>
      <c r="E3" s="36"/>
      <c r="F3" s="36"/>
      <c r="G3" s="36"/>
      <c r="H3" s="36"/>
      <c r="I3" s="36"/>
      <c r="J3" s="37"/>
    </row>
    <row r="4" spans="1:10" ht="12.75">
      <c r="A4" s="4"/>
      <c r="B4" s="36"/>
      <c r="C4" s="36"/>
      <c r="D4" s="36"/>
      <c r="E4" s="36"/>
      <c r="F4" s="36"/>
      <c r="G4" s="36"/>
      <c r="H4" s="36"/>
      <c r="I4" s="36"/>
      <c r="J4" s="37"/>
    </row>
    <row r="5" spans="1:10" ht="12.75">
      <c r="A5" s="5"/>
      <c r="B5" s="32" t="s">
        <v>19</v>
      </c>
      <c r="C5" s="33"/>
      <c r="D5" s="33"/>
      <c r="E5" s="33"/>
      <c r="F5" s="33"/>
      <c r="G5" s="33"/>
      <c r="H5" s="33"/>
      <c r="I5" s="33"/>
      <c r="J5" s="34"/>
    </row>
    <row r="6" spans="1:10" ht="12.75">
      <c r="A6" s="38"/>
      <c r="B6" s="39">
        <v>2016</v>
      </c>
      <c r="C6" s="39"/>
      <c r="D6" s="40"/>
      <c r="E6" s="41">
        <v>2017</v>
      </c>
      <c r="F6" s="39"/>
      <c r="G6" s="40"/>
      <c r="H6" s="41">
        <v>2018</v>
      </c>
      <c r="I6" s="39"/>
      <c r="J6" s="40"/>
    </row>
    <row r="7" spans="1:10" ht="12.75">
      <c r="A7" s="42" t="s">
        <v>0</v>
      </c>
      <c r="B7" s="43" t="s">
        <v>1</v>
      </c>
      <c r="C7" s="44" t="s">
        <v>1</v>
      </c>
      <c r="D7" s="44" t="s">
        <v>2</v>
      </c>
      <c r="E7" s="44" t="s">
        <v>1</v>
      </c>
      <c r="F7" s="44" t="s">
        <v>1</v>
      </c>
      <c r="G7" s="44" t="s">
        <v>2</v>
      </c>
      <c r="H7" s="44" t="s">
        <v>1</v>
      </c>
      <c r="I7" s="44" t="s">
        <v>1</v>
      </c>
      <c r="J7" s="44" t="s">
        <v>2</v>
      </c>
    </row>
    <row r="8" spans="1:10" ht="12.75">
      <c r="A8" s="45"/>
      <c r="B8" s="46" t="s">
        <v>3</v>
      </c>
      <c r="C8" s="42" t="s">
        <v>4</v>
      </c>
      <c r="D8" s="42" t="s">
        <v>5</v>
      </c>
      <c r="E8" s="42" t="s">
        <v>6</v>
      </c>
      <c r="F8" s="42" t="s">
        <v>4</v>
      </c>
      <c r="G8" s="42" t="s">
        <v>7</v>
      </c>
      <c r="H8" s="42" t="s">
        <v>8</v>
      </c>
      <c r="I8" s="42" t="s">
        <v>4</v>
      </c>
      <c r="J8" s="42" t="s">
        <v>9</v>
      </c>
    </row>
    <row r="9" spans="1:10" ht="12.75">
      <c r="A9" s="47"/>
      <c r="B9" s="48"/>
      <c r="C9" s="49"/>
      <c r="D9" s="50" t="s">
        <v>10</v>
      </c>
      <c r="E9" s="49"/>
      <c r="F9" s="49"/>
      <c r="G9" s="50" t="s">
        <v>10</v>
      </c>
      <c r="H9" s="49"/>
      <c r="I9" s="49"/>
      <c r="J9" s="50" t="s">
        <v>10</v>
      </c>
    </row>
    <row r="10" spans="1:10" ht="12.75">
      <c r="A10" s="51" t="s">
        <v>11</v>
      </c>
      <c r="B10" s="23">
        <v>22420351.18</v>
      </c>
      <c r="C10" s="23">
        <f>B10/B63</f>
        <v>21352715.409523807</v>
      </c>
      <c r="D10" s="24">
        <f>B10/$C$18*60</f>
        <v>64.05813463709944</v>
      </c>
      <c r="E10" s="23">
        <f>B10*C61-15%</f>
        <v>21389014.87572</v>
      </c>
      <c r="F10" s="23">
        <f>E10/C63</f>
        <v>19587009.95945055</v>
      </c>
      <c r="G10" s="24">
        <f aca="true" t="shared" si="0" ref="G10:G15">E10/$C$18*100</f>
        <v>101.85243335870253</v>
      </c>
      <c r="H10" s="23">
        <f>E10*D61</f>
        <v>21017273.79717999</v>
      </c>
      <c r="I10" s="23">
        <f>H10/D63</f>
        <v>18506334.352264713</v>
      </c>
      <c r="J10" s="24">
        <f aca="true" t="shared" si="1" ref="J10:J17">H10/$C$18*100</f>
        <v>100.08223806692828</v>
      </c>
    </row>
    <row r="11" spans="1:10" ht="12.75">
      <c r="A11" s="51" t="s">
        <v>12</v>
      </c>
      <c r="B11" s="23">
        <v>21059600.63</v>
      </c>
      <c r="C11" s="23">
        <f>B11/B63</f>
        <v>20056762.504761904</v>
      </c>
      <c r="D11" s="24">
        <f aca="true" t="shared" si="2" ref="D11:D17">B11/$C$18*100</f>
        <v>100.28379437721814</v>
      </c>
      <c r="E11" s="23">
        <f>B11*C62-15%</f>
        <v>1052979.8815000001</v>
      </c>
      <c r="F11" s="23">
        <f>E11/C63</f>
        <v>964267.2907509158</v>
      </c>
      <c r="G11" s="24">
        <f t="shared" si="0"/>
        <v>5.014189004575323</v>
      </c>
      <c r="H11" s="23">
        <f>E11*D61</f>
        <v>1034679.0911595302</v>
      </c>
      <c r="I11" s="23">
        <f>H11/D63</f>
        <v>911065.6973439087</v>
      </c>
      <c r="J11" s="24">
        <f t="shared" si="1"/>
        <v>4.927042399675805</v>
      </c>
    </row>
    <row r="12" spans="1:10" ht="12.75">
      <c r="A12" s="51" t="s">
        <v>13</v>
      </c>
      <c r="B12" s="23">
        <v>26909833.6</v>
      </c>
      <c r="C12" s="23">
        <f>B12/B63</f>
        <v>25628412.95238095</v>
      </c>
      <c r="D12" s="24">
        <f>B12/$C$18*60</f>
        <v>76.88522494457835</v>
      </c>
      <c r="E12" s="23">
        <f>B12*C63-15%</f>
        <v>29385538.141200006</v>
      </c>
      <c r="F12" s="23">
        <f>E12/C63</f>
        <v>26909833.462637365</v>
      </c>
      <c r="G12" s="24">
        <f t="shared" si="0"/>
        <v>139.931108684847</v>
      </c>
      <c r="H12" s="23">
        <f>E12*D61</f>
        <v>28874817.488305952</v>
      </c>
      <c r="I12" s="23">
        <f>H12/D63</f>
        <v>25425135.15101609</v>
      </c>
      <c r="J12" s="24">
        <f t="shared" si="1"/>
        <v>137.4991060159044</v>
      </c>
    </row>
    <row r="13" spans="1:10" ht="12.75">
      <c r="A13" s="51" t="s">
        <v>14</v>
      </c>
      <c r="B13" s="23">
        <v>3511386.22</v>
      </c>
      <c r="C13" s="23">
        <f>B13/B63</f>
        <v>3344177.3523809523</v>
      </c>
      <c r="D13" s="24">
        <f t="shared" si="2"/>
        <v>16.72088373622104</v>
      </c>
      <c r="E13" s="23">
        <f>B13*C61-15%</f>
        <v>3349862.3038800005</v>
      </c>
      <c r="F13" s="23">
        <f>E13/C63</f>
        <v>3067639.4724175828</v>
      </c>
      <c r="G13" s="24">
        <f t="shared" si="0"/>
        <v>15.951722370069287</v>
      </c>
      <c r="H13" s="23">
        <f>E13*D61</f>
        <v>3291641.697038566</v>
      </c>
      <c r="I13" s="23">
        <f>H13/D63</f>
        <v>2898388.3638336207</v>
      </c>
      <c r="J13" s="24">
        <f t="shared" si="1"/>
        <v>15.674481435277485</v>
      </c>
    </row>
    <row r="14" spans="1:10" ht="12.75">
      <c r="A14" s="52" t="s">
        <v>15</v>
      </c>
      <c r="B14" s="23">
        <v>15745696.92</v>
      </c>
      <c r="C14" s="23">
        <f>B14/1.06</f>
        <v>14854431.056603773</v>
      </c>
      <c r="D14" s="24">
        <f t="shared" si="2"/>
        <v>74.97949557513888</v>
      </c>
      <c r="E14" s="23">
        <f>B14*C62-15%</f>
        <v>787284.696</v>
      </c>
      <c r="F14" s="23">
        <f>E14/C63</f>
        <v>720956.6813186812</v>
      </c>
      <c r="G14" s="24">
        <f t="shared" si="0"/>
        <v>3.7489740644713594</v>
      </c>
      <c r="H14" s="23">
        <f>E14*D61</f>
        <v>773601.68798352</v>
      </c>
      <c r="I14" s="23">
        <f>H14/D63</f>
        <v>681179.2828820795</v>
      </c>
      <c r="J14" s="24">
        <f t="shared" si="1"/>
        <v>3.6838168952308474</v>
      </c>
    </row>
    <row r="15" spans="1:10" ht="12.75">
      <c r="A15" s="52" t="s">
        <v>16</v>
      </c>
      <c r="B15" s="23">
        <v>21059600.63</v>
      </c>
      <c r="C15" s="23">
        <f>B15/1.06</f>
        <v>19867547.76415094</v>
      </c>
      <c r="D15" s="24">
        <f t="shared" si="2"/>
        <v>100.28379437721814</v>
      </c>
      <c r="E15" s="23">
        <f>B15*C63-15%</f>
        <v>22997083.737960003</v>
      </c>
      <c r="F15" s="23">
        <f>E15/C63</f>
        <v>21059600.492637362</v>
      </c>
      <c r="G15" s="24">
        <f t="shared" si="0"/>
        <v>109.50990274563665</v>
      </c>
      <c r="H15" s="23">
        <f>E15*D63</f>
        <v>26117328.059526417</v>
      </c>
      <c r="I15" s="23">
        <f>H15/D63</f>
        <v>22997083.737960003</v>
      </c>
      <c r="J15" s="24">
        <f t="shared" si="1"/>
        <v>124.36820635016463</v>
      </c>
    </row>
    <row r="16" spans="1:10" ht="13.5" thickBot="1">
      <c r="A16" s="53" t="s">
        <v>17</v>
      </c>
      <c r="B16" s="54">
        <v>6956044.39</v>
      </c>
      <c r="C16" s="54">
        <v>5804450.97</v>
      </c>
      <c r="D16" s="55">
        <f t="shared" si="2"/>
        <v>33.124014910892534</v>
      </c>
      <c r="E16" s="54">
        <f>C16-5%</f>
        <v>5804450.92</v>
      </c>
      <c r="F16" s="54">
        <f>E16/C63</f>
        <v>5315431.245421245</v>
      </c>
      <c r="G16" s="55">
        <f>E16/$C$18*100</f>
        <v>27.640237474623692</v>
      </c>
      <c r="H16" s="54">
        <f>E16+H15</f>
        <v>31921778.979526415</v>
      </c>
      <c r="I16" s="54">
        <f>H16/D63</f>
        <v>28108075.320095815</v>
      </c>
      <c r="J16" s="55">
        <f t="shared" si="1"/>
        <v>152.00844382478834</v>
      </c>
    </row>
    <row r="17" spans="1:10" ht="13.5" thickBot="1">
      <c r="A17" s="56" t="s">
        <v>18</v>
      </c>
      <c r="B17" s="57">
        <v>5493699.57</v>
      </c>
      <c r="C17" s="58">
        <v>3742074.42</v>
      </c>
      <c r="D17" s="59">
        <f t="shared" si="2"/>
        <v>26.160469409057917</v>
      </c>
      <c r="E17" s="60">
        <f>B17-C17</f>
        <v>1751625.1500000004</v>
      </c>
      <c r="F17" s="60">
        <f>E17/C63</f>
        <v>1604052.3351648354</v>
      </c>
      <c r="G17" s="59">
        <f>E17/$C$18*100</f>
        <v>8.341070633520554</v>
      </c>
      <c r="H17" s="60">
        <f>C17-F17</f>
        <v>2138022.0848351642</v>
      </c>
      <c r="I17" s="60">
        <f>H17/D63</f>
        <v>1882592.0020033498</v>
      </c>
      <c r="J17" s="61">
        <f t="shared" si="1"/>
        <v>10.181055704547845</v>
      </c>
    </row>
    <row r="18" spans="1:10" ht="12.75">
      <c r="A18" s="62" t="s">
        <v>44</v>
      </c>
      <c r="B18" s="62"/>
      <c r="C18" s="63">
        <v>21000003.8</v>
      </c>
      <c r="D18" s="63"/>
      <c r="E18" s="64"/>
      <c r="F18" s="64"/>
      <c r="G18" s="64"/>
      <c r="H18" s="64"/>
      <c r="I18" s="64"/>
      <c r="J18" s="64"/>
    </row>
    <row r="19" spans="1:10" ht="12.75">
      <c r="A19" s="65" t="s">
        <v>49</v>
      </c>
      <c r="B19" s="66"/>
      <c r="C19" s="66"/>
      <c r="D19" s="66"/>
      <c r="E19" s="66"/>
      <c r="F19" s="66"/>
      <c r="G19" s="66"/>
      <c r="H19" s="67"/>
      <c r="I19" s="66"/>
      <c r="J19" s="66"/>
    </row>
    <row r="20" spans="1:10" ht="12.75">
      <c r="A20" s="66" t="s">
        <v>20</v>
      </c>
      <c r="B20" s="68"/>
      <c r="C20" s="69"/>
      <c r="D20" s="66"/>
      <c r="E20" s="66"/>
      <c r="F20" s="66"/>
      <c r="G20" s="66"/>
      <c r="H20" s="67"/>
      <c r="I20" s="66"/>
      <c r="J20" s="66"/>
    </row>
    <row r="21" spans="1:10" ht="12.75">
      <c r="A21" s="70" t="s">
        <v>21</v>
      </c>
      <c r="B21" s="71"/>
      <c r="C21" s="69"/>
      <c r="D21" s="66"/>
      <c r="E21" s="66"/>
      <c r="F21" s="66"/>
      <c r="G21" s="66"/>
      <c r="H21" s="67"/>
      <c r="I21" s="66"/>
      <c r="J21" s="66"/>
    </row>
    <row r="22" spans="1:10" ht="12.75">
      <c r="A22" s="66" t="s">
        <v>22</v>
      </c>
      <c r="B22" s="71"/>
      <c r="C22" s="69"/>
      <c r="D22" s="66"/>
      <c r="E22" s="66"/>
      <c r="F22" s="66"/>
      <c r="G22" s="66"/>
      <c r="H22" s="67"/>
      <c r="I22" s="66"/>
      <c r="J22" s="66"/>
    </row>
    <row r="23" spans="1:10" ht="12.75">
      <c r="A23" s="66" t="s">
        <v>23</v>
      </c>
      <c r="B23" s="71"/>
      <c r="C23" s="69"/>
      <c r="D23" s="66"/>
      <c r="E23" s="66"/>
      <c r="F23" s="66"/>
      <c r="G23" s="66"/>
      <c r="H23" s="67"/>
      <c r="I23" s="66"/>
      <c r="J23" s="66"/>
    </row>
    <row r="24" spans="1:10" ht="12.75">
      <c r="A24" s="66" t="s">
        <v>42</v>
      </c>
      <c r="B24" s="71"/>
      <c r="C24" s="69"/>
      <c r="D24" s="66"/>
      <c r="E24" s="66"/>
      <c r="F24" s="66"/>
      <c r="G24" s="66"/>
      <c r="H24" s="67"/>
      <c r="I24" s="66"/>
      <c r="J24" s="66"/>
    </row>
    <row r="25" spans="1:10" ht="12.75">
      <c r="A25" s="66" t="s">
        <v>24</v>
      </c>
      <c r="B25" s="71"/>
      <c r="C25" s="69"/>
      <c r="D25" s="66"/>
      <c r="E25" s="66"/>
      <c r="F25" s="66"/>
      <c r="G25" s="66"/>
      <c r="H25" s="67"/>
      <c r="I25" s="66"/>
      <c r="J25" s="66"/>
    </row>
    <row r="26" spans="1:10" ht="12.75">
      <c r="A26" s="66" t="s">
        <v>25</v>
      </c>
      <c r="B26" s="71"/>
      <c r="C26" s="69"/>
      <c r="D26" s="66"/>
      <c r="E26" s="66"/>
      <c r="F26" s="66"/>
      <c r="G26" s="66"/>
      <c r="H26" s="67"/>
      <c r="I26" s="66"/>
      <c r="J26" s="66"/>
    </row>
    <row r="27" spans="1:10" ht="12.75">
      <c r="A27" s="66" t="s">
        <v>43</v>
      </c>
      <c r="B27" s="71"/>
      <c r="C27" s="69"/>
      <c r="D27" s="66"/>
      <c r="E27" s="66"/>
      <c r="F27" s="66"/>
      <c r="G27" s="66"/>
      <c r="H27" s="67"/>
      <c r="I27" s="66"/>
      <c r="J27" s="66"/>
    </row>
    <row r="28" spans="1:10" ht="12.75">
      <c r="A28" s="66" t="s">
        <v>50</v>
      </c>
      <c r="B28" s="66"/>
      <c r="C28" s="66"/>
      <c r="D28" s="66"/>
      <c r="E28" s="66"/>
      <c r="F28" s="66"/>
      <c r="G28" s="66"/>
      <c r="H28" s="67"/>
      <c r="I28" s="66"/>
      <c r="J28" s="66"/>
    </row>
    <row r="29" spans="1:10" ht="12.75">
      <c r="A29" s="66" t="s">
        <v>26</v>
      </c>
      <c r="B29" s="66"/>
      <c r="C29" s="66"/>
      <c r="D29" s="66"/>
      <c r="E29" s="66"/>
      <c r="F29" s="66"/>
      <c r="G29" s="66"/>
      <c r="H29" s="67"/>
      <c r="I29" s="66"/>
      <c r="J29" s="66"/>
    </row>
    <row r="30" spans="1:10" ht="12.75">
      <c r="A30" s="72"/>
      <c r="B30" s="72"/>
      <c r="C30" s="72"/>
      <c r="D30" s="72"/>
      <c r="E30" s="72"/>
      <c r="F30" s="72"/>
      <c r="G30" s="72"/>
      <c r="H30" s="72"/>
      <c r="I30" s="72"/>
      <c r="J30" s="72"/>
    </row>
    <row r="31" spans="1:10" ht="12.75">
      <c r="A31" s="6"/>
      <c r="B31" s="6"/>
      <c r="C31" s="6"/>
      <c r="D31" s="6"/>
      <c r="E31" s="6"/>
      <c r="F31" s="6"/>
      <c r="G31" s="6"/>
      <c r="H31" s="6"/>
      <c r="I31" s="6"/>
      <c r="J31" s="6"/>
    </row>
    <row r="32" spans="1:10" ht="12.75">
      <c r="A32" s="7"/>
      <c r="B32" s="7"/>
      <c r="C32" s="7"/>
      <c r="D32" s="7"/>
      <c r="E32" s="7"/>
      <c r="F32" s="7"/>
      <c r="G32" s="7"/>
      <c r="H32" s="8"/>
      <c r="I32" s="7"/>
      <c r="J32" s="7"/>
    </row>
    <row r="33" spans="1:10" ht="12.75">
      <c r="A33" s="7"/>
      <c r="B33" s="7"/>
      <c r="C33" s="7"/>
      <c r="D33" s="7"/>
      <c r="E33" s="7"/>
      <c r="F33" s="7"/>
      <c r="G33" s="7"/>
      <c r="H33" s="8"/>
      <c r="I33" s="7"/>
      <c r="J33" s="7"/>
    </row>
    <row r="34" spans="1:10" ht="12.75">
      <c r="A34" s="14"/>
      <c r="B34" s="14"/>
      <c r="C34" s="14"/>
      <c r="D34" s="14"/>
      <c r="E34" s="14"/>
      <c r="F34" s="14"/>
      <c r="G34" s="14"/>
      <c r="H34" s="14"/>
      <c r="I34" s="14"/>
      <c r="J34" s="14"/>
    </row>
    <row r="35" spans="1:10" ht="12.75">
      <c r="A35" s="14"/>
      <c r="B35" s="14"/>
      <c r="C35" s="14"/>
      <c r="D35" s="14"/>
      <c r="E35" s="14"/>
      <c r="F35" s="14"/>
      <c r="G35" s="14"/>
      <c r="H35" s="14"/>
      <c r="I35" s="14"/>
      <c r="J35" s="14"/>
    </row>
    <row r="36" spans="1:10" ht="12.75">
      <c r="A36" s="14"/>
      <c r="B36" s="14"/>
      <c r="C36" s="14"/>
      <c r="D36" s="14"/>
      <c r="E36" s="14"/>
      <c r="F36" s="14"/>
      <c r="G36" s="14"/>
      <c r="H36" s="14"/>
      <c r="I36" s="14"/>
      <c r="J36" s="14"/>
    </row>
    <row r="37" spans="1:10" ht="12.75">
      <c r="A37" s="14"/>
      <c r="B37" s="14"/>
      <c r="C37" s="14"/>
      <c r="D37" s="14"/>
      <c r="E37" s="14"/>
      <c r="F37" s="14"/>
      <c r="G37" s="14"/>
      <c r="H37" s="14"/>
      <c r="I37" s="14"/>
      <c r="J37" s="14"/>
    </row>
    <row r="38" spans="1:10" ht="12.75">
      <c r="A38" s="14"/>
      <c r="B38" s="14"/>
      <c r="C38" s="14"/>
      <c r="D38" s="14"/>
      <c r="E38" s="14"/>
      <c r="F38" s="14"/>
      <c r="G38" s="14"/>
      <c r="H38" s="14"/>
      <c r="I38" s="14"/>
      <c r="J38" s="14"/>
    </row>
    <row r="39" spans="1:10" ht="12.75">
      <c r="A39" s="27" t="s">
        <v>28</v>
      </c>
      <c r="B39" s="27"/>
      <c r="C39" s="27"/>
      <c r="D39" s="27"/>
      <c r="E39" s="27"/>
      <c r="F39" s="27"/>
      <c r="G39" s="27"/>
      <c r="H39" s="27"/>
      <c r="I39" s="27"/>
      <c r="J39" s="14"/>
    </row>
    <row r="40" spans="1:10" ht="26.25" customHeight="1">
      <c r="A40" s="27" t="s">
        <v>39</v>
      </c>
      <c r="B40" s="27"/>
      <c r="C40" s="27"/>
      <c r="D40" s="27"/>
      <c r="E40" s="27"/>
      <c r="F40" s="27"/>
      <c r="G40" s="27"/>
      <c r="H40" s="27"/>
      <c r="I40" s="27"/>
      <c r="J40" s="14"/>
    </row>
    <row r="41" spans="1:10" ht="24.75" customHeight="1">
      <c r="A41" s="27" t="s">
        <v>29</v>
      </c>
      <c r="B41" s="27"/>
      <c r="C41" s="27"/>
      <c r="D41" s="27"/>
      <c r="E41" s="27"/>
      <c r="F41" s="27"/>
      <c r="G41" s="27"/>
      <c r="H41" s="27"/>
      <c r="I41" s="27"/>
      <c r="J41" s="14"/>
    </row>
    <row r="42" spans="1:10" ht="33.75" customHeight="1">
      <c r="A42" s="27" t="s">
        <v>30</v>
      </c>
      <c r="B42" s="27"/>
      <c r="C42" s="27"/>
      <c r="D42" s="27"/>
      <c r="E42" s="27"/>
      <c r="F42" s="27"/>
      <c r="G42" s="27"/>
      <c r="H42" s="27"/>
      <c r="I42" s="27"/>
      <c r="J42" s="14"/>
    </row>
    <row r="43" spans="1:10" ht="21" customHeight="1">
      <c r="A43" s="27" t="s">
        <v>31</v>
      </c>
      <c r="B43" s="27"/>
      <c r="C43" s="27"/>
      <c r="D43" s="27"/>
      <c r="E43" s="27"/>
      <c r="F43" s="27"/>
      <c r="G43" s="27"/>
      <c r="H43" s="27"/>
      <c r="I43" s="27"/>
      <c r="J43" s="14"/>
    </row>
    <row r="44" spans="1:10" ht="12.75">
      <c r="A44" s="27"/>
      <c r="B44" s="27"/>
      <c r="C44" s="27"/>
      <c r="D44" s="27"/>
      <c r="E44" s="27"/>
      <c r="F44" s="27"/>
      <c r="G44" s="27"/>
      <c r="H44" s="27"/>
      <c r="I44" s="27"/>
      <c r="J44" s="14"/>
    </row>
    <row r="45" spans="1:10" ht="12.75">
      <c r="A45" s="7"/>
      <c r="B45" s="7"/>
      <c r="C45" s="7"/>
      <c r="D45" s="7"/>
      <c r="E45" s="7"/>
      <c r="F45" s="7"/>
      <c r="G45" s="7"/>
      <c r="H45" s="8"/>
      <c r="I45" s="7"/>
      <c r="J45" s="7"/>
    </row>
    <row r="46" spans="1:10" ht="12.75">
      <c r="A46" s="9">
        <v>2016</v>
      </c>
      <c r="B46" s="10"/>
      <c r="C46" s="9">
        <v>2017</v>
      </c>
      <c r="D46" s="7"/>
      <c r="E46" s="7"/>
      <c r="F46" s="7">
        <v>2018</v>
      </c>
      <c r="G46" s="7"/>
      <c r="H46" s="8"/>
      <c r="I46" s="7"/>
      <c r="J46" s="7"/>
    </row>
    <row r="47" spans="1:10" ht="12.75">
      <c r="A47" s="11"/>
      <c r="B47" s="10"/>
      <c r="C47" s="11"/>
      <c r="D47" s="7"/>
      <c r="E47" s="7"/>
      <c r="F47" s="7"/>
      <c r="G47" s="7"/>
      <c r="H47" s="8"/>
      <c r="I47" s="7"/>
      <c r="J47" s="7"/>
    </row>
    <row r="48" spans="1:10" ht="12.75">
      <c r="A48" s="12" t="s">
        <v>27</v>
      </c>
      <c r="B48" s="10"/>
      <c r="C48" s="12" t="s">
        <v>27</v>
      </c>
      <c r="D48" s="7"/>
      <c r="E48" s="7"/>
      <c r="F48" s="7"/>
      <c r="G48" s="7"/>
      <c r="H48" s="8"/>
      <c r="I48" s="7"/>
      <c r="J48" s="7"/>
    </row>
    <row r="49" spans="1:10" ht="12.75">
      <c r="A49" s="12" t="s">
        <v>48</v>
      </c>
      <c r="B49" s="10"/>
      <c r="C49" s="12" t="s">
        <v>47</v>
      </c>
      <c r="D49" s="7"/>
      <c r="E49" s="7"/>
      <c r="F49" s="7"/>
      <c r="G49" s="7"/>
      <c r="H49" s="8"/>
      <c r="I49" s="7"/>
      <c r="J49" s="7"/>
    </row>
    <row r="50" spans="1:10" ht="12.75">
      <c r="A50" s="12" t="s">
        <v>32</v>
      </c>
      <c r="B50" s="10"/>
      <c r="C50" s="12" t="s">
        <v>51</v>
      </c>
      <c r="D50" s="7"/>
      <c r="E50" s="7"/>
      <c r="F50" s="7"/>
      <c r="G50" s="7"/>
      <c r="H50" s="8"/>
      <c r="I50" s="7"/>
      <c r="J50" s="7"/>
    </row>
    <row r="51" spans="1:10" ht="12.75">
      <c r="A51" s="9">
        <v>2013</v>
      </c>
      <c r="B51" s="10"/>
      <c r="C51" s="13"/>
      <c r="D51" s="7"/>
      <c r="E51" s="7"/>
      <c r="F51" s="7"/>
      <c r="G51" s="7"/>
      <c r="H51" s="8"/>
      <c r="I51" s="7"/>
      <c r="J51" s="7"/>
    </row>
    <row r="52" spans="1:10" ht="12.75">
      <c r="A52" s="12" t="s">
        <v>27</v>
      </c>
      <c r="B52" s="10"/>
      <c r="C52" s="13"/>
      <c r="D52" s="7"/>
      <c r="E52" s="7"/>
      <c r="F52" s="7"/>
      <c r="G52" s="7"/>
      <c r="H52" s="8"/>
      <c r="I52" s="7"/>
      <c r="J52" s="7"/>
    </row>
    <row r="53" spans="1:10" ht="12.75">
      <c r="A53" s="12" t="s">
        <v>46</v>
      </c>
      <c r="B53" s="10"/>
      <c r="C53" s="13"/>
      <c r="D53" s="7"/>
      <c r="E53" s="7"/>
      <c r="F53" s="7"/>
      <c r="G53" s="7"/>
      <c r="H53" s="8"/>
      <c r="I53" s="7"/>
      <c r="J53" s="7"/>
    </row>
    <row r="54" spans="1:10" ht="12.75">
      <c r="A54" s="12" t="s">
        <v>33</v>
      </c>
      <c r="B54" s="6"/>
      <c r="C54" s="6"/>
      <c r="D54" s="7"/>
      <c r="E54" s="7"/>
      <c r="F54" s="7"/>
      <c r="G54" s="7"/>
      <c r="H54" s="8"/>
      <c r="I54" s="7"/>
      <c r="J54" s="7"/>
    </row>
    <row r="55" spans="1:10" ht="12.75">
      <c r="A55" s="10"/>
      <c r="B55" s="10"/>
      <c r="C55" s="10"/>
      <c r="D55" s="7"/>
      <c r="E55" s="7"/>
      <c r="F55" s="7"/>
      <c r="G55" s="7"/>
      <c r="H55" s="8"/>
      <c r="I55" s="7"/>
      <c r="J55" s="7"/>
    </row>
    <row r="56" ht="15">
      <c r="A56" s="16" t="s">
        <v>41</v>
      </c>
    </row>
    <row r="57" spans="1:4" ht="12.75">
      <c r="A57" s="28" t="s">
        <v>34</v>
      </c>
      <c r="B57" s="29" t="s">
        <v>35</v>
      </c>
      <c r="C57" s="29"/>
      <c r="D57" s="29"/>
    </row>
    <row r="58" spans="1:4" ht="12.75">
      <c r="A58" s="28"/>
      <c r="B58" s="17">
        <v>2016</v>
      </c>
      <c r="C58" s="17">
        <v>2017</v>
      </c>
      <c r="D58" s="17">
        <v>2018</v>
      </c>
    </row>
    <row r="59" spans="1:4" ht="12.75">
      <c r="A59" s="28"/>
      <c r="B59" s="17" t="s">
        <v>35</v>
      </c>
      <c r="C59" s="17" t="s">
        <v>35</v>
      </c>
      <c r="D59" s="17" t="s">
        <v>35</v>
      </c>
    </row>
    <row r="60" spans="1:4" ht="25.5">
      <c r="A60" s="18" t="s">
        <v>36</v>
      </c>
      <c r="B60" s="19">
        <v>0.0376</v>
      </c>
      <c r="C60" s="19">
        <v>0.0376</v>
      </c>
      <c r="D60" s="19">
        <v>0.0176</v>
      </c>
    </row>
    <row r="61" spans="1:4" ht="12.75">
      <c r="A61" s="18" t="s">
        <v>37</v>
      </c>
      <c r="B61" s="20">
        <f>0.9+(0/100)</f>
        <v>0.9</v>
      </c>
      <c r="C61" s="20">
        <f>B61*1.06</f>
        <v>0.9540000000000001</v>
      </c>
      <c r="D61" s="20">
        <f>C61*1.03</f>
        <v>0.98262</v>
      </c>
    </row>
    <row r="62" spans="1:4" ht="12.75">
      <c r="A62" s="18" t="s">
        <v>38</v>
      </c>
      <c r="B62" s="19">
        <v>0.06</v>
      </c>
      <c r="C62" s="19">
        <v>0.05</v>
      </c>
      <c r="D62" s="19">
        <v>0.03</v>
      </c>
    </row>
    <row r="63" spans="1:4" ht="12.75">
      <c r="A63" s="18" t="s">
        <v>37</v>
      </c>
      <c r="B63" s="20">
        <f>1+(5/100)</f>
        <v>1.05</v>
      </c>
      <c r="C63" s="21">
        <f>B63*1.04</f>
        <v>1.092</v>
      </c>
      <c r="D63" s="21">
        <f>C63*1.04</f>
        <v>1.13568</v>
      </c>
    </row>
    <row r="64" spans="1:3" ht="12.75">
      <c r="A64" s="22"/>
      <c r="B64" s="25"/>
      <c r="C64" s="26"/>
    </row>
  </sheetData>
  <sheetProtection/>
  <mergeCells count="18">
    <mergeCell ref="A43:I43"/>
    <mergeCell ref="B2:J2"/>
    <mergeCell ref="B5:J5"/>
    <mergeCell ref="B3:J4"/>
    <mergeCell ref="H6:J6"/>
    <mergeCell ref="A41:I41"/>
    <mergeCell ref="A42:I42"/>
    <mergeCell ref="A40:I40"/>
    <mergeCell ref="B64:C64"/>
    <mergeCell ref="A18:B18"/>
    <mergeCell ref="C18:D18"/>
    <mergeCell ref="A8:A9"/>
    <mergeCell ref="B6:D6"/>
    <mergeCell ref="E6:G6"/>
    <mergeCell ref="A39:I39"/>
    <mergeCell ref="A57:A59"/>
    <mergeCell ref="B57:D57"/>
    <mergeCell ref="A44:I44"/>
  </mergeCells>
  <conditionalFormatting sqref="C18">
    <cfRule type="expression" priority="2" dxfId="0" stopIfTrue="1">
      <formula>VLOOKUP($C18,$E$8:$F$112,2,0)=1</formula>
    </cfRule>
  </conditionalFormatting>
  <conditionalFormatting sqref="A18">
    <cfRule type="expression" priority="3" dxfId="0" stopIfTrue="1">
      <formula>VLOOKUP(B18,$E$8:$F$112,2,0)=1</formula>
    </cfRule>
  </conditionalFormatting>
  <conditionalFormatting sqref="B63:D63 B61:D61">
    <cfRule type="expression" priority="1" dxfId="0" stopIfTrue="1">
      <formula>VLOOKUP(#REF!,$E$14:$F$121,2,0)=1</formula>
    </cfRule>
  </conditionalFormatting>
  <printOptions/>
  <pageMargins left="0.75" right="0.75" top="1" bottom="1" header="0.492125985" footer="0.49212598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BEZERRA</dc:creator>
  <cp:keywords/>
  <dc:description/>
  <cp:lastModifiedBy>Antonio</cp:lastModifiedBy>
  <cp:lastPrinted>2016-06-29T11:53:43Z</cp:lastPrinted>
  <dcterms:created xsi:type="dcterms:W3CDTF">2008-05-02T13:41:47Z</dcterms:created>
  <dcterms:modified xsi:type="dcterms:W3CDTF">2017-05-02T12:04:36Z</dcterms:modified>
  <cp:category/>
  <cp:version/>
  <cp:contentType/>
  <cp:contentStatus/>
</cp:coreProperties>
</file>